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usaluvallavalitsus-my.sharepoint.com/personal/ere_uibo_kuusalu_ee/Documents/Töölaud/"/>
    </mc:Choice>
  </mc:AlternateContent>
  <xr:revisionPtr revIDLastSave="5" documentId="8_{0545DA88-A65B-4F57-9285-70E9A41789B8}" xr6:coauthVersionLast="47" xr6:coauthVersionMax="47" xr10:uidLastSave="{DEBD69FE-3E92-482D-AAA0-B9D1EED3948F}"/>
  <bookViews>
    <workbookView xWindow="-120" yWindow="-120" windowWidth="29040" windowHeight="15720" xr2:uid="{00000000-000D-0000-FFFF-FFFF00000000}"/>
  </bookViews>
  <sheets>
    <sheet name="2025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" i="11" l="1"/>
  <c r="W6" i="11"/>
  <c r="W7" i="11"/>
  <c r="W8" i="11"/>
  <c r="W10" i="11"/>
  <c r="W11" i="11"/>
  <c r="W12" i="11"/>
  <c r="W13" i="11"/>
  <c r="W14" i="11"/>
  <c r="W15" i="11"/>
  <c r="W16" i="11"/>
  <c r="W17" i="11"/>
  <c r="W18" i="11"/>
  <c r="W19" i="11"/>
  <c r="W20" i="11"/>
  <c r="W22" i="11"/>
  <c r="W23" i="11"/>
  <c r="W24" i="11"/>
  <c r="W25" i="11"/>
  <c r="W26" i="11"/>
  <c r="W27" i="11"/>
  <c r="W28" i="11"/>
  <c r="W29" i="11"/>
  <c r="W30" i="11"/>
  <c r="W31" i="11"/>
  <c r="W32" i="11"/>
  <c r="W34" i="11"/>
  <c r="W35" i="11"/>
  <c r="W36" i="11"/>
  <c r="W37" i="11"/>
  <c r="W38" i="11"/>
  <c r="W39" i="11"/>
  <c r="W40" i="11"/>
  <c r="W41" i="11"/>
  <c r="W42" i="11"/>
  <c r="W43" i="11"/>
  <c r="W44" i="11"/>
  <c r="W46" i="11"/>
  <c r="W47" i="11"/>
  <c r="W48" i="11"/>
  <c r="W50" i="11"/>
  <c r="W51" i="11"/>
  <c r="W52" i="11"/>
  <c r="W53" i="11"/>
  <c r="W54" i="11"/>
  <c r="W55" i="11"/>
  <c r="W56" i="11"/>
  <c r="W57" i="11"/>
  <c r="H41" i="11"/>
  <c r="I41" i="11" s="1"/>
  <c r="N41" i="11" s="1"/>
  <c r="C41" i="11" s="1"/>
  <c r="K41" i="11"/>
  <c r="L41" i="11" s="1"/>
  <c r="T41" i="11"/>
  <c r="U41" i="11" s="1"/>
  <c r="T11" i="11"/>
  <c r="T17" i="11"/>
  <c r="T24" i="11"/>
  <c r="T27" i="11"/>
  <c r="T44" i="11"/>
  <c r="T6" i="11"/>
  <c r="T7" i="11"/>
  <c r="T8" i="11"/>
  <c r="T9" i="11"/>
  <c r="T10" i="11"/>
  <c r="T12" i="11"/>
  <c r="T13" i="11"/>
  <c r="T14" i="11"/>
  <c r="T15" i="11"/>
  <c r="T16" i="11"/>
  <c r="T18" i="11"/>
  <c r="T19" i="11"/>
  <c r="T20" i="11"/>
  <c r="T21" i="11"/>
  <c r="T22" i="11"/>
  <c r="T23" i="11"/>
  <c r="T25" i="11"/>
  <c r="T26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2" i="11"/>
  <c r="T43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" i="11"/>
  <c r="M41" i="11" l="1"/>
  <c r="Q41" i="11" s="1"/>
  <c r="V41" i="11" s="1"/>
  <c r="B60" i="11"/>
  <c r="U6" i="11" l="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2" i="11"/>
  <c r="U33" i="11"/>
  <c r="U34" i="11"/>
  <c r="U35" i="11"/>
  <c r="U36" i="11"/>
  <c r="U37" i="11"/>
  <c r="U38" i="11"/>
  <c r="U39" i="11"/>
  <c r="U40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" i="11"/>
  <c r="U31" i="11"/>
  <c r="R59" i="11"/>
  <c r="S59" i="11"/>
  <c r="T59" i="11" l="1"/>
  <c r="U59" i="11"/>
  <c r="O59" i="11" l="1"/>
  <c r="P49" i="11"/>
  <c r="W49" i="11" s="1"/>
  <c r="P59" i="11" l="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" i="11"/>
  <c r="D59" i="11" l="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" i="11"/>
  <c r="J59" i="11"/>
  <c r="G59" i="11"/>
  <c r="E59" i="11"/>
  <c r="H58" i="11"/>
  <c r="I58" i="11" s="1"/>
  <c r="H57" i="11"/>
  <c r="I57" i="11" s="1"/>
  <c r="H56" i="11"/>
  <c r="I56" i="11" s="1"/>
  <c r="H55" i="11"/>
  <c r="I55" i="11" s="1"/>
  <c r="H54" i="11"/>
  <c r="I54" i="11" s="1"/>
  <c r="H53" i="11"/>
  <c r="I53" i="11" s="1"/>
  <c r="H52" i="11"/>
  <c r="I52" i="11" s="1"/>
  <c r="H51" i="11"/>
  <c r="I51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H9" i="11"/>
  <c r="I9" i="11" s="1"/>
  <c r="H8" i="11"/>
  <c r="I8" i="11" s="1"/>
  <c r="H7" i="11"/>
  <c r="I7" i="11" s="1"/>
  <c r="H6" i="11"/>
  <c r="I6" i="11" s="1"/>
  <c r="H5" i="11"/>
  <c r="N37" i="11" l="1"/>
  <c r="C37" i="11" s="1"/>
  <c r="M37" i="11" s="1"/>
  <c r="Q37" i="11" s="1"/>
  <c r="V37" i="11" s="1"/>
  <c r="N47" i="11"/>
  <c r="C47" i="11" s="1"/>
  <c r="M47" i="11" s="1"/>
  <c r="Q47" i="11" s="1"/>
  <c r="V47" i="11" s="1"/>
  <c r="N8" i="11"/>
  <c r="C8" i="11" s="1"/>
  <c r="M8" i="11" s="1"/>
  <c r="Q8" i="11" s="1"/>
  <c r="V8" i="11" s="1"/>
  <c r="N16" i="11"/>
  <c r="C16" i="11" s="1"/>
  <c r="M16" i="11" s="1"/>
  <c r="Q16" i="11" s="1"/>
  <c r="V16" i="11" s="1"/>
  <c r="N24" i="11"/>
  <c r="C24" i="11" s="1"/>
  <c r="M24" i="11" s="1"/>
  <c r="Q24" i="11" s="1"/>
  <c r="V24" i="11" s="1"/>
  <c r="N32" i="11"/>
  <c r="C32" i="11" s="1"/>
  <c r="M32" i="11" s="1"/>
  <c r="Q32" i="11" s="1"/>
  <c r="V32" i="11" s="1"/>
  <c r="N40" i="11"/>
  <c r="C40" i="11" s="1"/>
  <c r="M40" i="11" s="1"/>
  <c r="Q40" i="11" s="1"/>
  <c r="V40" i="11" s="1"/>
  <c r="N48" i="11"/>
  <c r="C48" i="11" s="1"/>
  <c r="M48" i="11" s="1"/>
  <c r="Q48" i="11" s="1"/>
  <c r="V48" i="11" s="1"/>
  <c r="N56" i="11"/>
  <c r="C56" i="11" s="1"/>
  <c r="M56" i="11" s="1"/>
  <c r="Q56" i="11" s="1"/>
  <c r="V56" i="11" s="1"/>
  <c r="N45" i="11"/>
  <c r="C45" i="11" s="1"/>
  <c r="M45" i="11" s="1"/>
  <c r="Q45" i="11" s="1"/>
  <c r="V45" i="11" s="1"/>
  <c r="N22" i="11"/>
  <c r="C22" i="11" s="1"/>
  <c r="M22" i="11" s="1"/>
  <c r="Q22" i="11" s="1"/>
  <c r="V22" i="11" s="1"/>
  <c r="N46" i="11"/>
  <c r="C46" i="11" s="1"/>
  <c r="M46" i="11" s="1"/>
  <c r="Q46" i="11" s="1"/>
  <c r="V46" i="11" s="1"/>
  <c r="N23" i="11"/>
  <c r="C23" i="11" s="1"/>
  <c r="M23" i="11" s="1"/>
  <c r="Q23" i="11" s="1"/>
  <c r="V23" i="11" s="1"/>
  <c r="N31" i="11"/>
  <c r="C31" i="11" s="1"/>
  <c r="M31" i="11" s="1"/>
  <c r="Q31" i="11" s="1"/>
  <c r="V31" i="11" s="1"/>
  <c r="N39" i="11"/>
  <c r="C39" i="11" s="1"/>
  <c r="M39" i="11" s="1"/>
  <c r="Q39" i="11" s="1"/>
  <c r="V39" i="11" s="1"/>
  <c r="N55" i="11"/>
  <c r="C55" i="11" s="1"/>
  <c r="M55" i="11" s="1"/>
  <c r="Q55" i="11" s="1"/>
  <c r="V55" i="11" s="1"/>
  <c r="N9" i="11"/>
  <c r="C9" i="11" s="1"/>
  <c r="M9" i="11" s="1"/>
  <c r="Q9" i="11" s="1"/>
  <c r="V9" i="11" s="1"/>
  <c r="N17" i="11"/>
  <c r="C17" i="11" s="1"/>
  <c r="M17" i="11" s="1"/>
  <c r="Q17" i="11" s="1"/>
  <c r="V17" i="11" s="1"/>
  <c r="N25" i="11"/>
  <c r="C25" i="11" s="1"/>
  <c r="M25" i="11" s="1"/>
  <c r="Q25" i="11" s="1"/>
  <c r="V25" i="11" s="1"/>
  <c r="N33" i="11"/>
  <c r="C33" i="11" s="1"/>
  <c r="M33" i="11" s="1"/>
  <c r="Q33" i="11" s="1"/>
  <c r="V33" i="11" s="1"/>
  <c r="N49" i="11"/>
  <c r="C49" i="11" s="1"/>
  <c r="M49" i="11" s="1"/>
  <c r="Q49" i="11" s="1"/>
  <c r="V49" i="11" s="1"/>
  <c r="N57" i="11"/>
  <c r="C57" i="11" s="1"/>
  <c r="M57" i="11" s="1"/>
  <c r="Q57" i="11" s="1"/>
  <c r="V57" i="11" s="1"/>
  <c r="N13" i="11"/>
  <c r="C13" i="11" s="1"/>
  <c r="M13" i="11" s="1"/>
  <c r="Q13" i="11" s="1"/>
  <c r="V13" i="11" s="1"/>
  <c r="N38" i="11"/>
  <c r="C38" i="11" s="1"/>
  <c r="M38" i="11" s="1"/>
  <c r="Q38" i="11" s="1"/>
  <c r="V38" i="11" s="1"/>
  <c r="N29" i="11"/>
  <c r="C29" i="11" s="1"/>
  <c r="M29" i="11" s="1"/>
  <c r="Q29" i="11" s="1"/>
  <c r="V29" i="11" s="1"/>
  <c r="N6" i="11"/>
  <c r="C6" i="11" s="1"/>
  <c r="M6" i="11" s="1"/>
  <c r="Q6" i="11" s="1"/>
  <c r="V6" i="11" s="1"/>
  <c r="N30" i="11"/>
  <c r="C30" i="11" s="1"/>
  <c r="M30" i="11" s="1"/>
  <c r="Q30" i="11" s="1"/>
  <c r="V30" i="11" s="1"/>
  <c r="N54" i="11"/>
  <c r="C54" i="11" s="1"/>
  <c r="M54" i="11" s="1"/>
  <c r="Q54" i="11" s="1"/>
  <c r="V54" i="11" s="1"/>
  <c r="N15" i="11"/>
  <c r="C15" i="11" s="1"/>
  <c r="M15" i="11" s="1"/>
  <c r="Q15" i="11" s="1"/>
  <c r="V15" i="11" s="1"/>
  <c r="N18" i="11"/>
  <c r="C18" i="11" s="1"/>
  <c r="M18" i="11" s="1"/>
  <c r="Q18" i="11" s="1"/>
  <c r="V18" i="11" s="1"/>
  <c r="N34" i="11"/>
  <c r="C34" i="11" s="1"/>
  <c r="M34" i="11" s="1"/>
  <c r="Q34" i="11" s="1"/>
  <c r="V34" i="11" s="1"/>
  <c r="N50" i="11"/>
  <c r="C50" i="11" s="1"/>
  <c r="M50" i="11" s="1"/>
  <c r="Q50" i="11" s="1"/>
  <c r="V50" i="11" s="1"/>
  <c r="N11" i="11"/>
  <c r="C11" i="11" s="1"/>
  <c r="M11" i="11" s="1"/>
  <c r="Q11" i="11" s="1"/>
  <c r="V11" i="11" s="1"/>
  <c r="N19" i="11"/>
  <c r="C19" i="11" s="1"/>
  <c r="M19" i="11" s="1"/>
  <c r="Q19" i="11" s="1"/>
  <c r="V19" i="11" s="1"/>
  <c r="N27" i="11"/>
  <c r="C27" i="11" s="1"/>
  <c r="M27" i="11" s="1"/>
  <c r="Q27" i="11" s="1"/>
  <c r="V27" i="11" s="1"/>
  <c r="N35" i="11"/>
  <c r="C35" i="11" s="1"/>
  <c r="M35" i="11" s="1"/>
  <c r="Q35" i="11" s="1"/>
  <c r="V35" i="11" s="1"/>
  <c r="N43" i="11"/>
  <c r="C43" i="11" s="1"/>
  <c r="M43" i="11" s="1"/>
  <c r="Q43" i="11" s="1"/>
  <c r="V43" i="11" s="1"/>
  <c r="N51" i="11"/>
  <c r="C51" i="11" s="1"/>
  <c r="M51" i="11" s="1"/>
  <c r="Q51" i="11" s="1"/>
  <c r="V51" i="11" s="1"/>
  <c r="N21" i="11"/>
  <c r="C21" i="11" s="1"/>
  <c r="M21" i="11" s="1"/>
  <c r="Q21" i="11" s="1"/>
  <c r="V21" i="11" s="1"/>
  <c r="N14" i="11"/>
  <c r="C14" i="11" s="1"/>
  <c r="M14" i="11" s="1"/>
  <c r="Q14" i="11" s="1"/>
  <c r="V14" i="11" s="1"/>
  <c r="N7" i="11"/>
  <c r="C7" i="11" s="1"/>
  <c r="M7" i="11" s="1"/>
  <c r="Q7" i="11" s="1"/>
  <c r="V7" i="11" s="1"/>
  <c r="N10" i="11"/>
  <c r="C10" i="11" s="1"/>
  <c r="M10" i="11" s="1"/>
  <c r="Q10" i="11" s="1"/>
  <c r="V10" i="11" s="1"/>
  <c r="N26" i="11"/>
  <c r="C26" i="11" s="1"/>
  <c r="M26" i="11" s="1"/>
  <c r="Q26" i="11" s="1"/>
  <c r="V26" i="11" s="1"/>
  <c r="N42" i="11"/>
  <c r="C42" i="11" s="1"/>
  <c r="M42" i="11" s="1"/>
  <c r="Q42" i="11" s="1"/>
  <c r="V42" i="11" s="1"/>
  <c r="N58" i="11"/>
  <c r="C58" i="11" s="1"/>
  <c r="M58" i="11" s="1"/>
  <c r="Q58" i="11" s="1"/>
  <c r="V58" i="11" s="1"/>
  <c r="N12" i="11"/>
  <c r="C12" i="11" s="1"/>
  <c r="M12" i="11" s="1"/>
  <c r="Q12" i="11" s="1"/>
  <c r="V12" i="11" s="1"/>
  <c r="N20" i="11"/>
  <c r="C20" i="11" s="1"/>
  <c r="M20" i="11" s="1"/>
  <c r="Q20" i="11" s="1"/>
  <c r="V20" i="11" s="1"/>
  <c r="N28" i="11"/>
  <c r="C28" i="11" s="1"/>
  <c r="M28" i="11" s="1"/>
  <c r="Q28" i="11" s="1"/>
  <c r="V28" i="11" s="1"/>
  <c r="N36" i="11"/>
  <c r="C36" i="11" s="1"/>
  <c r="M36" i="11" s="1"/>
  <c r="Q36" i="11" s="1"/>
  <c r="V36" i="11" s="1"/>
  <c r="N44" i="11"/>
  <c r="C44" i="11" s="1"/>
  <c r="M44" i="11" s="1"/>
  <c r="Q44" i="11" s="1"/>
  <c r="V44" i="11" s="1"/>
  <c r="N52" i="11"/>
  <c r="C52" i="11" s="1"/>
  <c r="M52" i="11" s="1"/>
  <c r="Q52" i="11" s="1"/>
  <c r="V52" i="11" s="1"/>
  <c r="N53" i="11"/>
  <c r="C53" i="11" s="1"/>
  <c r="M53" i="11" s="1"/>
  <c r="Q53" i="11" s="1"/>
  <c r="V53" i="11" s="1"/>
  <c r="K59" i="11"/>
  <c r="L59" i="11"/>
  <c r="H59" i="11"/>
  <c r="I5" i="11"/>
  <c r="V59" i="11" l="1"/>
  <c r="N5" i="11"/>
  <c r="N59" i="11" s="1"/>
  <c r="I59" i="11"/>
  <c r="C5" i="11" l="1"/>
  <c r="C59" i="11" l="1"/>
  <c r="M5" i="11"/>
  <c r="M59" i="11" l="1"/>
  <c r="Q5" i="11"/>
  <c r="Q5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Triinu Rebane</author>
    <author>tc={8BA29983-E71B-41D0-9F3D-3E97F2C8B696}</author>
    <author>tc={EEFAA9CC-7F8A-46F7-B0AB-3438C02D3819}</author>
    <author>tc={E3974090-FF75-4C69-9AB5-63BE869BFEAF}</author>
    <author>tc={562AF2EB-397C-46C9-94FD-BB65AADE84AD}</author>
    <author>tc={8FCF69FC-2D33-4A48-8BEB-81E19CB96894}</author>
  </authors>
  <commentList>
    <comment ref="C3" authorId="0" shapeId="0" xr:uid="{672E978A-5650-4B4A-8F23-C49F06A1DF35}">
      <text>
        <r>
          <rPr>
            <b/>
            <sz val="9"/>
            <color indexed="81"/>
            <rFont val="Segoe UI"/>
            <charset val="1"/>
          </rPr>
          <t>Triinu Rebane:</t>
        </r>
        <r>
          <rPr>
            <sz val="9"/>
            <color indexed="81"/>
            <rFont val="Segoe UI"/>
            <charset val="1"/>
          </rPr>
          <t xml:space="preserve">
2023 Arvestuslik kokku 62582,43-6025,49 kulutatud kokku 2023</t>
        </r>
      </text>
    </comment>
    <comment ref="R11" authorId="1" shapeId="0" xr:uid="{8BA29983-E71B-41D0-9F3D-3E97F2C8B69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Ei ole külavanemat</t>
      </text>
    </comment>
    <comment ref="R17" authorId="2" shapeId="0" xr:uid="{EEFAA9CC-7F8A-46F7-B0AB-3438C02D381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Külavanemat ei ole</t>
      </text>
    </comment>
    <comment ref="R24" authorId="3" shapeId="0" xr:uid="{E3974090-FF75-4C69-9AB5-63BE869BFEAF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Külavanemat ei ole</t>
      </text>
    </comment>
    <comment ref="R27" authorId="4" shapeId="0" xr:uid="{562AF2EB-397C-46C9-94FD-BB65AADE84A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Ei ole külavanemat</t>
      </text>
    </comment>
    <comment ref="R41" authorId="5" shapeId="0" xr:uid="{8FCF69FC-2D33-4A48-8BEB-81E19CB96894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Ei ole külavanemat</t>
      </text>
    </comment>
  </commentList>
</comments>
</file>

<file path=xl/sharedStrings.xml><?xml version="1.0" encoding="utf-8"?>
<sst xmlns="http://schemas.openxmlformats.org/spreadsheetml/2006/main" count="92" uniqueCount="84">
  <si>
    <t>Kuusalu küla</t>
  </si>
  <si>
    <t>Kolgaküla</t>
  </si>
  <si>
    <t>Vanaküla</t>
  </si>
  <si>
    <t>KOKKU</t>
  </si>
  <si>
    <t>Küla</t>
  </si>
  <si>
    <t>Andineeme küla</t>
  </si>
  <si>
    <t>Aru küla</t>
  </si>
  <si>
    <t>Hara küla</t>
  </si>
  <si>
    <t>Hirvli küla</t>
  </si>
  <si>
    <t>Joaveski küla</t>
  </si>
  <si>
    <t>Juminda küla</t>
  </si>
  <si>
    <t>Kaberla küla</t>
  </si>
  <si>
    <t>Kahala küla</t>
  </si>
  <si>
    <t>Kalme küla</t>
  </si>
  <si>
    <t>Kasispea küla</t>
  </si>
  <si>
    <t>Kemba küla</t>
  </si>
  <si>
    <t>Kiiu-Aabla küla</t>
  </si>
  <si>
    <t>Kodasoo küla</t>
  </si>
  <si>
    <t>Kolga-Aabla küla</t>
  </si>
  <si>
    <t>Kosu küla</t>
  </si>
  <si>
    <t>Kotka küla</t>
  </si>
  <si>
    <t>Kupu küla</t>
  </si>
  <si>
    <t>Kõnnu küla</t>
  </si>
  <si>
    <t>Leesi küla</t>
  </si>
  <si>
    <t>Loksa küla</t>
  </si>
  <si>
    <t>Murksi küla</t>
  </si>
  <si>
    <t>Mustametsa küla</t>
  </si>
  <si>
    <t>Nõmmeveski küla</t>
  </si>
  <si>
    <t>Parksi küla</t>
  </si>
  <si>
    <t>Pedaspea küla</t>
  </si>
  <si>
    <t>Pudisoo küla</t>
  </si>
  <si>
    <t>Pärispea küla</t>
  </si>
  <si>
    <t>Rummu küla</t>
  </si>
  <si>
    <t>Salmistu küla</t>
  </si>
  <si>
    <t>Saunja küla</t>
  </si>
  <si>
    <t>Sigula küla</t>
  </si>
  <si>
    <t>Soorinna küla</t>
  </si>
  <si>
    <t>Suurpea küla</t>
  </si>
  <si>
    <t>Tammistu küla</t>
  </si>
  <si>
    <t>Tapurla küla</t>
  </si>
  <si>
    <t>Tsitre küla</t>
  </si>
  <si>
    <t>Turbuneeme küla</t>
  </si>
  <si>
    <t>Uuri küla</t>
  </si>
  <si>
    <t>Valgejõe küla</t>
  </si>
  <si>
    <t>Valkla küla</t>
  </si>
  <si>
    <t>Vihasoo küla</t>
  </si>
  <si>
    <t>Viinistu küla</t>
  </si>
  <si>
    <t>Virve küla</t>
  </si>
  <si>
    <t>Allika küla</t>
  </si>
  <si>
    <t>Muuksi küla</t>
  </si>
  <si>
    <t>Sõitme küla</t>
  </si>
  <si>
    <t>Vahastu küla</t>
  </si>
  <si>
    <t>kokku</t>
  </si>
  <si>
    <t>Kursi küla</t>
  </si>
  <si>
    <t>Arvestuslik jääk</t>
  </si>
  <si>
    <t>Arvestuslik</t>
  </si>
  <si>
    <t>Haavakannu küla</t>
  </si>
  <si>
    <t>Tammispea küla</t>
  </si>
  <si>
    <t>Mäepea küla</t>
  </si>
  <si>
    <t>Jääk</t>
  </si>
  <si>
    <t>külavanema osa</t>
  </si>
  <si>
    <t>elaniku osa</t>
  </si>
  <si>
    <t xml:space="preserve">Kulutatud </t>
  </si>
  <si>
    <t>Kulutatud 2022</t>
  </si>
  <si>
    <r>
      <rPr>
        <b/>
        <sz val="11"/>
        <color theme="1"/>
        <rFont val="Calibri"/>
        <family val="2"/>
        <charset val="186"/>
        <scheme val="minor"/>
      </rPr>
      <t xml:space="preserve">Lisa </t>
    </r>
    <r>
      <rPr>
        <sz val="11"/>
        <color theme="1"/>
        <rFont val="Calibri"/>
        <family val="2"/>
        <charset val="186"/>
        <scheme val="minor"/>
      </rPr>
      <t>Kuusalu Vallavalitsuse korraldusele nr</t>
    </r>
  </si>
  <si>
    <t>Eraldus 2023</t>
  </si>
  <si>
    <t>Elanike arv 1.01.23</t>
  </si>
  <si>
    <t>(aegub 31.12.2026)</t>
  </si>
  <si>
    <t>Elanike arv 1.01.2024</t>
  </si>
  <si>
    <t>Eraldus 2024</t>
  </si>
  <si>
    <t>Elaniku osa</t>
  </si>
  <si>
    <t>(aegub 31.12.2028)</t>
  </si>
  <si>
    <t>Kulutatud</t>
  </si>
  <si>
    <t>Külavanema osa</t>
  </si>
  <si>
    <t>Arvestuslik KOKKU</t>
  </si>
  <si>
    <t>jääk 01.01.2024 +</t>
  </si>
  <si>
    <t>Jääk 01.01.2025</t>
  </si>
  <si>
    <t>(aegub 31.12.2027)</t>
  </si>
  <si>
    <t>kulutatud</t>
  </si>
  <si>
    <t>Jäägi osa, mis aegub 31.12.2026</t>
  </si>
  <si>
    <t>Eraldus 2026</t>
  </si>
  <si>
    <t>Arvestuslik KOKKU 2026</t>
  </si>
  <si>
    <t>Jääk seisuga 01.01.2026 + eraldus 2026</t>
  </si>
  <si>
    <t>Elanike arv 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</si>
</sst>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5" fillId="3" borderId="1" xfId="0" applyFont="1" applyFill="1" applyBorder="1"/>
    <xf numFmtId="1" fontId="5" fillId="3" borderId="1" xfId="0" applyNumberFormat="1" applyFont="1" applyFill="1" applyBorder="1"/>
    <xf numFmtId="1" fontId="6" fillId="3" borderId="1" xfId="0" applyNumberFormat="1" applyFont="1" applyFill="1" applyBorder="1"/>
    <xf numFmtId="2" fontId="5" fillId="4" borderId="1" xfId="0" applyNumberFormat="1" applyFont="1" applyFill="1" applyBorder="1"/>
    <xf numFmtId="1" fontId="5" fillId="4" borderId="1" xfId="0" applyNumberFormat="1" applyFont="1" applyFill="1" applyBorder="1"/>
    <xf numFmtId="1" fontId="6" fillId="4" borderId="1" xfId="0" applyNumberFormat="1" applyFont="1" applyFill="1" applyBorder="1"/>
    <xf numFmtId="0" fontId="5" fillId="2" borderId="1" xfId="0" applyFont="1" applyFill="1" applyBorder="1"/>
    <xf numFmtId="2" fontId="5" fillId="5" borderId="1" xfId="0" applyNumberFormat="1" applyFont="1" applyFill="1" applyBorder="1"/>
    <xf numFmtId="0" fontId="5" fillId="0" borderId="1" xfId="0" applyFont="1" applyBorder="1" applyAlignment="1">
      <alignment horizontal="center" vertical="justify"/>
    </xf>
    <xf numFmtId="14" fontId="5" fillId="0" borderId="1" xfId="0" applyNumberFormat="1" applyFont="1" applyBorder="1" applyAlignment="1">
      <alignment horizontal="center" vertical="justify"/>
    </xf>
    <xf numFmtId="1" fontId="6" fillId="0" borderId="1" xfId="0" applyNumberFormat="1" applyFont="1" applyBorder="1"/>
    <xf numFmtId="0" fontId="6" fillId="0" borderId="4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5" fillId="5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0" borderId="4" xfId="0" applyFont="1" applyBorder="1" applyAlignment="1">
      <alignment horizontal="center" vertical="justify"/>
    </xf>
    <xf numFmtId="0" fontId="6" fillId="0" borderId="4" xfId="0" applyFont="1" applyBorder="1" applyAlignment="1">
      <alignment horizontal="justify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 vertical="justify"/>
    </xf>
    <xf numFmtId="0" fontId="6" fillId="0" borderId="6" xfId="0" applyFont="1" applyBorder="1" applyAlignment="1">
      <alignment horizontal="left"/>
    </xf>
    <xf numFmtId="14" fontId="6" fillId="0" borderId="1" xfId="0" applyNumberFormat="1" applyFont="1" applyBorder="1"/>
    <xf numFmtId="14" fontId="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justify"/>
    </xf>
    <xf numFmtId="0" fontId="6" fillId="0" borderId="6" xfId="0" applyFont="1" applyBorder="1" applyAlignment="1">
      <alignment horizontal="justify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 vertical="justify"/>
    </xf>
    <xf numFmtId="14" fontId="6" fillId="0" borderId="5" xfId="0" applyNumberFormat="1" applyFont="1" applyBorder="1" applyAlignment="1">
      <alignment horizontal="center" vertical="justify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justify"/>
    </xf>
    <xf numFmtId="1" fontId="5" fillId="0" borderId="1" xfId="0" applyNumberFormat="1" applyFont="1" applyBorder="1"/>
    <xf numFmtId="2" fontId="6" fillId="3" borderId="1" xfId="0" applyNumberFormat="1" applyFont="1" applyFill="1" applyBorder="1"/>
    <xf numFmtId="0" fontId="5" fillId="0" borderId="4" xfId="0" applyFont="1" applyBorder="1"/>
    <xf numFmtId="2" fontId="5" fillId="0" borderId="4" xfId="0" applyNumberFormat="1" applyFont="1" applyBorder="1"/>
    <xf numFmtId="2" fontId="5" fillId="5" borderId="4" xfId="0" applyNumberFormat="1" applyFont="1" applyFill="1" applyBorder="1"/>
    <xf numFmtId="0" fontId="5" fillId="3" borderId="4" xfId="0" applyFont="1" applyFill="1" applyBorder="1"/>
    <xf numFmtId="1" fontId="5" fillId="3" borderId="4" xfId="0" applyNumberFormat="1" applyFont="1" applyFill="1" applyBorder="1"/>
    <xf numFmtId="1" fontId="6" fillId="3" borderId="4" xfId="0" applyNumberFormat="1" applyFont="1" applyFill="1" applyBorder="1"/>
    <xf numFmtId="2" fontId="5" fillId="4" borderId="4" xfId="0" applyNumberFormat="1" applyFont="1" applyFill="1" applyBorder="1"/>
    <xf numFmtId="1" fontId="5" fillId="4" borderId="4" xfId="0" applyNumberFormat="1" applyFont="1" applyFill="1" applyBorder="1"/>
    <xf numFmtId="1" fontId="6" fillId="4" borderId="4" xfId="0" applyNumberFormat="1" applyFont="1" applyFill="1" applyBorder="1"/>
    <xf numFmtId="0" fontId="5" fillId="2" borderId="4" xfId="0" applyFont="1" applyFill="1" applyBorder="1"/>
    <xf numFmtId="1" fontId="6" fillId="0" borderId="4" xfId="0" applyNumberFormat="1" applyFont="1" applyBorder="1"/>
    <xf numFmtId="0" fontId="5" fillId="0" borderId="5" xfId="0" applyFont="1" applyBorder="1"/>
    <xf numFmtId="2" fontId="5" fillId="0" borderId="5" xfId="0" applyNumberFormat="1" applyFont="1" applyBorder="1"/>
    <xf numFmtId="2" fontId="5" fillId="5" borderId="5" xfId="0" applyNumberFormat="1" applyFont="1" applyFill="1" applyBorder="1"/>
    <xf numFmtId="0" fontId="5" fillId="3" borderId="5" xfId="0" applyFont="1" applyFill="1" applyBorder="1"/>
    <xf numFmtId="1" fontId="5" fillId="3" borderId="5" xfId="0" applyNumberFormat="1" applyFont="1" applyFill="1" applyBorder="1"/>
    <xf numFmtId="1" fontId="6" fillId="3" borderId="5" xfId="0" applyNumberFormat="1" applyFont="1" applyFill="1" applyBorder="1"/>
    <xf numFmtId="2" fontId="5" fillId="4" borderId="5" xfId="0" applyNumberFormat="1" applyFont="1" applyFill="1" applyBorder="1"/>
    <xf numFmtId="1" fontId="5" fillId="4" borderId="5" xfId="0" applyNumberFormat="1" applyFont="1" applyFill="1" applyBorder="1"/>
    <xf numFmtId="1" fontId="6" fillId="4" borderId="5" xfId="0" applyNumberFormat="1" applyFont="1" applyFill="1" applyBorder="1"/>
    <xf numFmtId="0" fontId="5" fillId="2" borderId="5" xfId="0" applyFont="1" applyFill="1" applyBorder="1"/>
    <xf numFmtId="2" fontId="5" fillId="6" borderId="5" xfId="0" applyNumberFormat="1" applyFont="1" applyFill="1" applyBorder="1"/>
    <xf numFmtId="1" fontId="6" fillId="0" borderId="5" xfId="0" applyNumberFormat="1" applyFont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6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99FF66"/>
      <color rgb="FF33CC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iinu Rebane" id="{0ED096B9-A026-4BA6-8746-E60C5675FBC0}" userId="S::Triinu.Rebane@kuusalu.ee::ee463522-0217-40e9-8e64-b84dc6862c59" providerId="AD"/>
</personList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1" dT="2025-01-15T15:38:30.03" personId="{0ED096B9-A026-4BA6-8746-E60C5675FBC0}" id="{8BA29983-E71B-41D0-9F3D-3E97F2C8B696}">
    <text>Ei ole külavanemat</text>
  </threadedComment>
  <threadedComment ref="R17" dT="2025-01-15T15:38:44.94" personId="{0ED096B9-A026-4BA6-8746-E60C5675FBC0}" id="{EEFAA9CC-7F8A-46F7-B0AB-3438C02D3819}">
    <text>Külavanemat ei ole</text>
  </threadedComment>
  <threadedComment ref="R24" dT="2025-01-15T15:39:05.54" personId="{0ED096B9-A026-4BA6-8746-E60C5675FBC0}" id="{E3974090-FF75-4C69-9AB5-63BE869BFEAF}">
    <text>Külavanemat ei ole</text>
  </threadedComment>
  <threadedComment ref="R27" dT="2025-02-07T07:12:30.61" personId="{0ED096B9-A026-4BA6-8746-E60C5675FBC0}" id="{562AF2EB-397C-46C9-94FD-BB65AADE84AD}">
    <text>Ei ole külavanemat</text>
  </threadedComment>
  <threadedComment ref="R41" dT="2025-02-07T07:08:21.06" personId="{0ED096B9-A026-4BA6-8746-E60C5675FBC0}" id="{8FCF69FC-2D33-4A48-8BEB-81E19CB96894}">
    <text>Ei ole külavanemat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07E4-35FC-4A7F-841C-B74CDE9BCFF7}">
  <dimension ref="A1:Y60"/>
  <sheetViews>
    <sheetView tabSelected="1" zoomScaleNormal="100" workbookViewId="0">
      <selection activeCell="AC26" sqref="AC26"/>
    </sheetView>
  </sheetViews>
  <sheetFormatPr defaultRowHeight="15" x14ac:dyDescent="0.25"/>
  <cols>
    <col min="1" max="1" width="19.140625" customWidth="1"/>
    <col min="2" max="2" width="17.42578125" hidden="1" customWidth="1"/>
    <col min="3" max="3" width="10.140625" hidden="1" customWidth="1"/>
    <col min="4" max="4" width="9.5703125" hidden="1" customWidth="1"/>
    <col min="5" max="5" width="14.28515625" hidden="1" customWidth="1"/>
    <col min="6" max="6" width="17.7109375" hidden="1" customWidth="1"/>
    <col min="7" max="7" width="16.42578125" hidden="1" customWidth="1"/>
    <col min="8" max="8" width="12.85546875" hidden="1" customWidth="1"/>
    <col min="9" max="9" width="17.7109375" hidden="1" customWidth="1"/>
    <col min="10" max="10" width="15.42578125" hidden="1" customWidth="1"/>
    <col min="11" max="11" width="10.85546875" hidden="1" customWidth="1"/>
    <col min="12" max="12" width="17.7109375" hidden="1" customWidth="1"/>
    <col min="13" max="13" width="17.85546875" hidden="1" customWidth="1"/>
    <col min="14" max="14" width="0.140625" hidden="1" customWidth="1"/>
    <col min="15" max="16" width="10.5703125" style="1" hidden="1" customWidth="1"/>
    <col min="17" max="17" width="12.140625" hidden="1" customWidth="1"/>
    <col min="18" max="18" width="11" customWidth="1"/>
    <col min="19" max="19" width="19" customWidth="1"/>
    <col min="20" max="20" width="12.85546875" customWidth="1"/>
    <col min="21" max="21" width="13.140625" customWidth="1"/>
    <col min="22" max="22" width="16.140625" customWidth="1"/>
    <col min="23" max="23" width="17.7109375" bestFit="1" customWidth="1"/>
  </cols>
  <sheetData>
    <row r="1" spans="1:23" x14ac:dyDescent="0.25">
      <c r="E1" s="2"/>
      <c r="G1" t="s">
        <v>64</v>
      </c>
      <c r="I1" s="1"/>
      <c r="J1" s="1"/>
      <c r="K1" s="1"/>
      <c r="L1" s="1"/>
      <c r="M1" s="1"/>
    </row>
    <row r="2" spans="1:23" ht="30" customHeight="1" x14ac:dyDescent="0.25">
      <c r="A2" s="18" t="s">
        <v>4</v>
      </c>
      <c r="B2" s="19"/>
      <c r="C2" s="20" t="s">
        <v>59</v>
      </c>
      <c r="D2" s="21" t="s">
        <v>68</v>
      </c>
      <c r="E2" s="5" t="s">
        <v>63</v>
      </c>
      <c r="F2" s="22" t="s">
        <v>54</v>
      </c>
      <c r="G2" s="23" t="s">
        <v>65</v>
      </c>
      <c r="H2" s="23"/>
      <c r="I2" s="24" t="s">
        <v>65</v>
      </c>
      <c r="J2" s="25" t="s">
        <v>69</v>
      </c>
      <c r="K2" s="26"/>
      <c r="L2" s="27" t="s">
        <v>69</v>
      </c>
      <c r="M2" s="27" t="s">
        <v>74</v>
      </c>
      <c r="N2" s="5" t="s">
        <v>55</v>
      </c>
      <c r="O2" s="28" t="s">
        <v>62</v>
      </c>
      <c r="P2" s="29" t="s">
        <v>72</v>
      </c>
      <c r="Q2" s="30" t="s">
        <v>76</v>
      </c>
      <c r="R2" s="31" t="s">
        <v>83</v>
      </c>
      <c r="S2" s="32" t="s">
        <v>80</v>
      </c>
      <c r="T2" s="33"/>
      <c r="U2" s="34"/>
      <c r="V2" s="30" t="s">
        <v>81</v>
      </c>
      <c r="W2" s="35"/>
    </row>
    <row r="3" spans="1:23" x14ac:dyDescent="0.25">
      <c r="A3" s="36"/>
      <c r="B3" s="5" t="s">
        <v>66</v>
      </c>
      <c r="C3" s="37">
        <v>45292</v>
      </c>
      <c r="D3" s="21"/>
      <c r="E3" s="5"/>
      <c r="F3" s="38">
        <v>44926</v>
      </c>
      <c r="G3" s="7" t="s">
        <v>60</v>
      </c>
      <c r="H3" s="7" t="s">
        <v>61</v>
      </c>
      <c r="I3" s="24" t="s">
        <v>3</v>
      </c>
      <c r="J3" s="27" t="s">
        <v>73</v>
      </c>
      <c r="K3" s="27" t="s">
        <v>70</v>
      </c>
      <c r="L3" s="27" t="s">
        <v>3</v>
      </c>
      <c r="M3" s="27">
        <v>2024</v>
      </c>
      <c r="N3" s="39" t="s">
        <v>52</v>
      </c>
      <c r="O3" s="28">
        <v>2023</v>
      </c>
      <c r="P3" s="28">
        <v>2024</v>
      </c>
      <c r="Q3" s="40"/>
      <c r="R3" s="41"/>
      <c r="S3" s="42"/>
      <c r="T3" s="43"/>
      <c r="U3" s="44"/>
      <c r="V3" s="45"/>
      <c r="W3" s="46"/>
    </row>
    <row r="4" spans="1:23" ht="45" x14ac:dyDescent="0.25">
      <c r="A4" s="47"/>
      <c r="B4" s="48"/>
      <c r="C4" s="48"/>
      <c r="D4" s="48"/>
      <c r="E4" s="48"/>
      <c r="F4" s="49" t="s">
        <v>67</v>
      </c>
      <c r="G4" s="50"/>
      <c r="H4" s="50"/>
      <c r="I4" s="50" t="s">
        <v>77</v>
      </c>
      <c r="J4" s="51"/>
      <c r="K4" s="51"/>
      <c r="L4" s="3" t="s">
        <v>71</v>
      </c>
      <c r="M4" s="3" t="s">
        <v>75</v>
      </c>
      <c r="N4" s="48"/>
      <c r="O4" s="52" t="s">
        <v>62</v>
      </c>
      <c r="P4" s="52" t="s">
        <v>78</v>
      </c>
      <c r="Q4" s="45"/>
      <c r="R4" s="53"/>
      <c r="S4" s="20" t="s">
        <v>73</v>
      </c>
      <c r="T4" s="20" t="s">
        <v>70</v>
      </c>
      <c r="U4" s="20" t="s">
        <v>3</v>
      </c>
      <c r="V4" s="15" t="s">
        <v>82</v>
      </c>
      <c r="W4" s="16" t="s">
        <v>79</v>
      </c>
    </row>
    <row r="5" spans="1:23" x14ac:dyDescent="0.25">
      <c r="A5" s="5" t="s">
        <v>48</v>
      </c>
      <c r="B5" s="5">
        <v>55</v>
      </c>
      <c r="C5" s="6">
        <f t="shared" ref="C5:C36" si="0">N5-O5</f>
        <v>1150.1072871129932</v>
      </c>
      <c r="D5" s="5">
        <v>45</v>
      </c>
      <c r="E5" s="5"/>
      <c r="F5" s="14">
        <v>1060.7220000000002</v>
      </c>
      <c r="G5" s="7">
        <v>53</v>
      </c>
      <c r="H5" s="8">
        <f t="shared" ref="H5:H36" si="1">SUM(2500/3779)*B5</f>
        <v>36.385287112992856</v>
      </c>
      <c r="I5" s="9">
        <f>G5+H5</f>
        <v>89.385287112992856</v>
      </c>
      <c r="J5" s="10">
        <v>52</v>
      </c>
      <c r="K5" s="11">
        <f>SUM(2500/3759)*D5</f>
        <v>29.928172386272944</v>
      </c>
      <c r="L5" s="12">
        <f>J5+K5</f>
        <v>81.928172386272948</v>
      </c>
      <c r="M5" s="10">
        <f>C5+L5</f>
        <v>1232.0354594992662</v>
      </c>
      <c r="N5" s="6">
        <f t="shared" ref="N5:N36" si="2">F5+I5</f>
        <v>1150.1072871129932</v>
      </c>
      <c r="O5" s="13"/>
      <c r="P5" s="13"/>
      <c r="Q5" s="6">
        <f>M5-P5</f>
        <v>1232.0354594992662</v>
      </c>
      <c r="R5" s="5">
        <v>42</v>
      </c>
      <c r="S5" s="6">
        <v>52</v>
      </c>
      <c r="T5" s="54">
        <f>SUM(2500/3758)*R5</f>
        <v>27.94039382650346</v>
      </c>
      <c r="U5" s="17">
        <f>S5+T5</f>
        <v>79.940393826503453</v>
      </c>
      <c r="V5" s="6"/>
      <c r="W5" s="6">
        <f>F5-O5-P5</f>
        <v>1060.7220000000002</v>
      </c>
    </row>
    <row r="6" spans="1:23" x14ac:dyDescent="0.25">
      <c r="A6" s="5" t="s">
        <v>5</v>
      </c>
      <c r="B6" s="5">
        <v>37</v>
      </c>
      <c r="C6" s="6">
        <f t="shared" si="0"/>
        <v>2941.6253749669227</v>
      </c>
      <c r="D6" s="5">
        <v>40</v>
      </c>
      <c r="E6" s="5"/>
      <c r="F6" s="14">
        <v>2864.1480000000001</v>
      </c>
      <c r="G6" s="7">
        <v>53</v>
      </c>
      <c r="H6" s="8">
        <f t="shared" si="1"/>
        <v>24.477374966922465</v>
      </c>
      <c r="I6" s="9">
        <f t="shared" ref="I6:I58" si="3">G6+H6</f>
        <v>77.477374966922469</v>
      </c>
      <c r="J6" s="10">
        <v>52</v>
      </c>
      <c r="K6" s="11">
        <f t="shared" ref="K6:K58" si="4">SUM(2500/3759)*D6</f>
        <v>26.602819898909281</v>
      </c>
      <c r="L6" s="12">
        <f t="shared" ref="L6:L58" si="5">J6+K6</f>
        <v>78.602819898909274</v>
      </c>
      <c r="M6" s="10">
        <f t="shared" ref="M6:M58" si="6">C6+L6</f>
        <v>3020.2281948658319</v>
      </c>
      <c r="N6" s="6">
        <f t="shared" si="2"/>
        <v>2941.6253749669227</v>
      </c>
      <c r="O6" s="13"/>
      <c r="P6" s="13"/>
      <c r="Q6" s="6">
        <f t="shared" ref="Q6:Q58" si="7">M6-P6</f>
        <v>3020.2281948658319</v>
      </c>
      <c r="R6" s="5">
        <v>44</v>
      </c>
      <c r="S6" s="6">
        <v>52</v>
      </c>
      <c r="T6" s="54">
        <f t="shared" ref="T6:T58" si="8">SUM(2500/3758)*R6</f>
        <v>29.270888770622673</v>
      </c>
      <c r="U6" s="17">
        <f t="shared" ref="U6:U58" si="9">S6+T6</f>
        <v>81.270888770622676</v>
      </c>
      <c r="V6" s="6">
        <f t="shared" ref="V6:V58" si="10">Q6+U6</f>
        <v>3101.4990836364545</v>
      </c>
      <c r="W6" s="6">
        <f>F6-O6-P6</f>
        <v>2864.1480000000001</v>
      </c>
    </row>
    <row r="7" spans="1:23" x14ac:dyDescent="0.25">
      <c r="A7" s="5" t="s">
        <v>6</v>
      </c>
      <c r="B7" s="5">
        <v>30</v>
      </c>
      <c r="C7" s="6">
        <f t="shared" si="0"/>
        <v>2588.034520243451</v>
      </c>
      <c r="D7" s="5">
        <v>29</v>
      </c>
      <c r="E7" s="5"/>
      <c r="F7" s="14">
        <v>2515.1880000000001</v>
      </c>
      <c r="G7" s="7">
        <v>53</v>
      </c>
      <c r="H7" s="8">
        <f t="shared" si="1"/>
        <v>19.846520243450648</v>
      </c>
      <c r="I7" s="9">
        <f t="shared" si="3"/>
        <v>72.846520243450641</v>
      </c>
      <c r="J7" s="10">
        <v>52</v>
      </c>
      <c r="K7" s="11">
        <f t="shared" si="4"/>
        <v>19.28704442670923</v>
      </c>
      <c r="L7" s="12">
        <f t="shared" si="5"/>
        <v>71.28704442670923</v>
      </c>
      <c r="M7" s="10">
        <f t="shared" si="6"/>
        <v>2659.3215646701601</v>
      </c>
      <c r="N7" s="6">
        <f t="shared" si="2"/>
        <v>2588.034520243451</v>
      </c>
      <c r="O7" s="13"/>
      <c r="P7" s="13"/>
      <c r="Q7" s="6">
        <f t="shared" si="7"/>
        <v>2659.3215646701601</v>
      </c>
      <c r="R7" s="5">
        <v>33</v>
      </c>
      <c r="S7" s="6">
        <v>52</v>
      </c>
      <c r="T7" s="54">
        <f t="shared" si="8"/>
        <v>21.953166577967004</v>
      </c>
      <c r="U7" s="17">
        <f t="shared" si="9"/>
        <v>73.953166577967011</v>
      </c>
      <c r="V7" s="6">
        <f>Q7+U7</f>
        <v>2733.274731248127</v>
      </c>
      <c r="W7" s="6">
        <f>F7-O7-P7</f>
        <v>2515.1880000000001</v>
      </c>
    </row>
    <row r="8" spans="1:23" x14ac:dyDescent="0.25">
      <c r="A8" s="5" t="s">
        <v>56</v>
      </c>
      <c r="B8" s="5">
        <v>12</v>
      </c>
      <c r="C8" s="6">
        <f t="shared" si="0"/>
        <v>501.29260809738025</v>
      </c>
      <c r="D8" s="5">
        <v>12</v>
      </c>
      <c r="E8" s="5"/>
      <c r="F8" s="14">
        <v>440.35399999999998</v>
      </c>
      <c r="G8" s="7">
        <v>53</v>
      </c>
      <c r="H8" s="8">
        <f t="shared" si="1"/>
        <v>7.9386080973802589</v>
      </c>
      <c r="I8" s="9">
        <f t="shared" si="3"/>
        <v>60.938608097380261</v>
      </c>
      <c r="J8" s="10">
        <v>52</v>
      </c>
      <c r="K8" s="11">
        <f t="shared" si="4"/>
        <v>7.9808459696727851</v>
      </c>
      <c r="L8" s="12">
        <f t="shared" si="5"/>
        <v>59.980845969672785</v>
      </c>
      <c r="M8" s="10">
        <f t="shared" si="6"/>
        <v>561.27345406705308</v>
      </c>
      <c r="N8" s="6">
        <f t="shared" si="2"/>
        <v>501.29260809738025</v>
      </c>
      <c r="O8" s="13"/>
      <c r="P8" s="13"/>
      <c r="Q8" s="6">
        <f t="shared" si="7"/>
        <v>561.27345406705308</v>
      </c>
      <c r="R8" s="5">
        <v>8</v>
      </c>
      <c r="S8" s="6">
        <v>52</v>
      </c>
      <c r="T8" s="54">
        <f t="shared" si="8"/>
        <v>5.3219797764768497</v>
      </c>
      <c r="U8" s="17">
        <f t="shared" si="9"/>
        <v>57.321979776476851</v>
      </c>
      <c r="V8" s="6">
        <f t="shared" si="10"/>
        <v>618.59543384352992</v>
      </c>
      <c r="W8" s="6">
        <f>F8-O8-P8</f>
        <v>440.35399999999998</v>
      </c>
    </row>
    <row r="9" spans="1:23" x14ac:dyDescent="0.25">
      <c r="A9" s="5" t="s">
        <v>7</v>
      </c>
      <c r="B9" s="5">
        <v>88</v>
      </c>
      <c r="C9" s="6">
        <f t="shared" si="0"/>
        <v>-3.5406192114351143E-3</v>
      </c>
      <c r="D9" s="5">
        <v>94</v>
      </c>
      <c r="E9" s="5"/>
      <c r="F9" s="14">
        <v>3802.61</v>
      </c>
      <c r="G9" s="7">
        <v>53</v>
      </c>
      <c r="H9" s="8">
        <f t="shared" si="1"/>
        <v>58.216459380788571</v>
      </c>
      <c r="I9" s="55">
        <f t="shared" si="3"/>
        <v>111.21645938078856</v>
      </c>
      <c r="J9" s="10">
        <v>52</v>
      </c>
      <c r="K9" s="11">
        <f t="shared" si="4"/>
        <v>62.516626762436815</v>
      </c>
      <c r="L9" s="12">
        <f t="shared" si="5"/>
        <v>114.51662676243681</v>
      </c>
      <c r="M9" s="10">
        <f t="shared" si="6"/>
        <v>114.51308614322538</v>
      </c>
      <c r="N9" s="6">
        <f t="shared" si="2"/>
        <v>3913.8264593807885</v>
      </c>
      <c r="O9" s="13">
        <v>3913.83</v>
      </c>
      <c r="P9" s="13"/>
      <c r="Q9" s="6">
        <f t="shared" si="7"/>
        <v>114.51308614322538</v>
      </c>
      <c r="R9" s="5">
        <v>95</v>
      </c>
      <c r="S9" s="6">
        <v>52</v>
      </c>
      <c r="T9" s="54">
        <f t="shared" si="8"/>
        <v>63.198509845662592</v>
      </c>
      <c r="U9" s="17">
        <f t="shared" si="9"/>
        <v>115.19850984566258</v>
      </c>
      <c r="V9" s="6">
        <f t="shared" si="10"/>
        <v>229.71159598888795</v>
      </c>
      <c r="W9" s="6">
        <v>0</v>
      </c>
    </row>
    <row r="10" spans="1:23" x14ac:dyDescent="0.25">
      <c r="A10" s="5" t="s">
        <v>8</v>
      </c>
      <c r="B10" s="5">
        <v>85</v>
      </c>
      <c r="C10" s="6">
        <f t="shared" si="0"/>
        <v>1410.6958073564435</v>
      </c>
      <c r="D10" s="5">
        <v>85</v>
      </c>
      <c r="E10" s="5"/>
      <c r="F10" s="14">
        <v>1301.4639999999999</v>
      </c>
      <c r="G10" s="7">
        <v>53</v>
      </c>
      <c r="H10" s="8">
        <f t="shared" si="1"/>
        <v>56.231807356443504</v>
      </c>
      <c r="I10" s="9">
        <f t="shared" si="3"/>
        <v>109.23180735644351</v>
      </c>
      <c r="J10" s="10">
        <v>52</v>
      </c>
      <c r="K10" s="11">
        <f t="shared" si="4"/>
        <v>56.530992285182222</v>
      </c>
      <c r="L10" s="12">
        <f t="shared" si="5"/>
        <v>108.53099228518222</v>
      </c>
      <c r="M10" s="10">
        <f t="shared" si="6"/>
        <v>1519.2267996416258</v>
      </c>
      <c r="N10" s="6">
        <f t="shared" si="2"/>
        <v>1410.6958073564435</v>
      </c>
      <c r="O10" s="13"/>
      <c r="P10" s="13"/>
      <c r="Q10" s="6">
        <f t="shared" si="7"/>
        <v>1519.2267996416258</v>
      </c>
      <c r="R10" s="5">
        <v>91</v>
      </c>
      <c r="S10" s="6">
        <v>52</v>
      </c>
      <c r="T10" s="54">
        <f t="shared" si="8"/>
        <v>60.537519957424166</v>
      </c>
      <c r="U10" s="17">
        <f t="shared" si="9"/>
        <v>112.53751995742417</v>
      </c>
      <c r="V10" s="6">
        <f t="shared" si="10"/>
        <v>1631.7643195990499</v>
      </c>
      <c r="W10" s="6">
        <f t="shared" ref="W10:W20" si="11">F10-O10-P10</f>
        <v>1301.4639999999999</v>
      </c>
    </row>
    <row r="11" spans="1:23" x14ac:dyDescent="0.25">
      <c r="A11" s="5" t="s">
        <v>9</v>
      </c>
      <c r="B11" s="5"/>
      <c r="C11" s="6">
        <f t="shared" si="0"/>
        <v>304.40999999999997</v>
      </c>
      <c r="D11" s="5"/>
      <c r="E11" s="5"/>
      <c r="F11" s="14">
        <v>304.40999999999997</v>
      </c>
      <c r="G11" s="7">
        <v>0</v>
      </c>
      <c r="H11" s="8">
        <f t="shared" si="1"/>
        <v>0</v>
      </c>
      <c r="I11" s="9">
        <f t="shared" si="3"/>
        <v>0</v>
      </c>
      <c r="J11" s="10">
        <v>0</v>
      </c>
      <c r="K11" s="11">
        <f t="shared" si="4"/>
        <v>0</v>
      </c>
      <c r="L11" s="12">
        <f t="shared" si="5"/>
        <v>0</v>
      </c>
      <c r="M11" s="10">
        <f t="shared" si="6"/>
        <v>304.40999999999997</v>
      </c>
      <c r="N11" s="6">
        <f t="shared" si="2"/>
        <v>304.40999999999997</v>
      </c>
      <c r="O11" s="13"/>
      <c r="P11" s="13"/>
      <c r="Q11" s="6">
        <f t="shared" si="7"/>
        <v>304.40999999999997</v>
      </c>
      <c r="R11" s="5"/>
      <c r="S11" s="6">
        <v>0</v>
      </c>
      <c r="T11" s="54">
        <f t="shared" si="8"/>
        <v>0</v>
      </c>
      <c r="U11" s="17">
        <f t="shared" si="9"/>
        <v>0</v>
      </c>
      <c r="V11" s="6">
        <f t="shared" si="10"/>
        <v>304.40999999999997</v>
      </c>
      <c r="W11" s="6">
        <f t="shared" si="11"/>
        <v>304.40999999999997</v>
      </c>
    </row>
    <row r="12" spans="1:23" x14ac:dyDescent="0.25">
      <c r="A12" s="5" t="s">
        <v>10</v>
      </c>
      <c r="B12" s="5">
        <v>40</v>
      </c>
      <c r="C12" s="6">
        <f t="shared" si="0"/>
        <v>928.72202699126751</v>
      </c>
      <c r="D12" s="5">
        <v>40</v>
      </c>
      <c r="E12" s="5"/>
      <c r="F12" s="14">
        <v>849.26</v>
      </c>
      <c r="G12" s="7">
        <v>53</v>
      </c>
      <c r="H12" s="8">
        <f t="shared" si="1"/>
        <v>26.462026991267532</v>
      </c>
      <c r="I12" s="9">
        <f t="shared" si="3"/>
        <v>79.462026991267535</v>
      </c>
      <c r="J12" s="10">
        <v>52</v>
      </c>
      <c r="K12" s="11">
        <f t="shared" si="4"/>
        <v>26.602819898909281</v>
      </c>
      <c r="L12" s="12">
        <f t="shared" si="5"/>
        <v>78.602819898909274</v>
      </c>
      <c r="M12" s="10">
        <f t="shared" si="6"/>
        <v>1007.3248468901768</v>
      </c>
      <c r="N12" s="6">
        <f t="shared" si="2"/>
        <v>928.72202699126751</v>
      </c>
      <c r="O12" s="13"/>
      <c r="P12" s="13"/>
      <c r="Q12" s="6">
        <f t="shared" si="7"/>
        <v>1007.3248468901768</v>
      </c>
      <c r="R12" s="5">
        <v>36</v>
      </c>
      <c r="S12" s="6">
        <v>52</v>
      </c>
      <c r="T12" s="54">
        <f t="shared" si="8"/>
        <v>23.948908994145825</v>
      </c>
      <c r="U12" s="17">
        <f t="shared" si="9"/>
        <v>75.948908994145825</v>
      </c>
      <c r="V12" s="6">
        <f t="shared" si="10"/>
        <v>1083.2737558843226</v>
      </c>
      <c r="W12" s="6">
        <f t="shared" si="11"/>
        <v>849.26</v>
      </c>
    </row>
    <row r="13" spans="1:23" x14ac:dyDescent="0.25">
      <c r="A13" s="5" t="s">
        <v>11</v>
      </c>
      <c r="B13" s="5">
        <v>100</v>
      </c>
      <c r="C13" s="6">
        <f t="shared" si="0"/>
        <v>987.17306747816883</v>
      </c>
      <c r="D13" s="5">
        <v>97</v>
      </c>
      <c r="E13" s="5"/>
      <c r="F13" s="14">
        <v>868.01800000000003</v>
      </c>
      <c r="G13" s="7">
        <v>53</v>
      </c>
      <c r="H13" s="8">
        <f t="shared" si="1"/>
        <v>66.155067478168831</v>
      </c>
      <c r="I13" s="9">
        <f t="shared" si="3"/>
        <v>119.15506747816883</v>
      </c>
      <c r="J13" s="10">
        <v>52</v>
      </c>
      <c r="K13" s="11">
        <f t="shared" si="4"/>
        <v>64.511838254855007</v>
      </c>
      <c r="L13" s="12">
        <f t="shared" si="5"/>
        <v>116.51183825485501</v>
      </c>
      <c r="M13" s="10">
        <f t="shared" si="6"/>
        <v>1103.6849057330239</v>
      </c>
      <c r="N13" s="6">
        <f t="shared" si="2"/>
        <v>987.17306747816883</v>
      </c>
      <c r="O13" s="13"/>
      <c r="P13" s="13"/>
      <c r="Q13" s="6">
        <f t="shared" si="7"/>
        <v>1103.6849057330239</v>
      </c>
      <c r="R13" s="5">
        <v>91</v>
      </c>
      <c r="S13" s="6">
        <v>52</v>
      </c>
      <c r="T13" s="54">
        <f t="shared" si="8"/>
        <v>60.537519957424166</v>
      </c>
      <c r="U13" s="17">
        <f t="shared" si="9"/>
        <v>112.53751995742417</v>
      </c>
      <c r="V13" s="6">
        <f t="shared" si="10"/>
        <v>1216.2224256904481</v>
      </c>
      <c r="W13" s="6">
        <f t="shared" si="11"/>
        <v>868.01800000000003</v>
      </c>
    </row>
    <row r="14" spans="1:23" x14ac:dyDescent="0.25">
      <c r="A14" s="5" t="s">
        <v>12</v>
      </c>
      <c r="B14" s="5">
        <v>88</v>
      </c>
      <c r="C14" s="6">
        <f t="shared" si="0"/>
        <v>498.00245938078854</v>
      </c>
      <c r="D14" s="5">
        <v>97</v>
      </c>
      <c r="E14" s="5"/>
      <c r="F14" s="14">
        <v>386.786</v>
      </c>
      <c r="G14" s="7">
        <v>53</v>
      </c>
      <c r="H14" s="8">
        <f t="shared" si="1"/>
        <v>58.216459380788571</v>
      </c>
      <c r="I14" s="9">
        <f t="shared" si="3"/>
        <v>111.21645938078856</v>
      </c>
      <c r="J14" s="10">
        <v>52</v>
      </c>
      <c r="K14" s="11">
        <f t="shared" si="4"/>
        <v>64.511838254855007</v>
      </c>
      <c r="L14" s="12">
        <f t="shared" si="5"/>
        <v>116.51183825485501</v>
      </c>
      <c r="M14" s="10">
        <f t="shared" si="6"/>
        <v>614.51429763564352</v>
      </c>
      <c r="N14" s="6">
        <f t="shared" si="2"/>
        <v>498.00245938078854</v>
      </c>
      <c r="O14" s="13"/>
      <c r="P14" s="13"/>
      <c r="Q14" s="6">
        <f t="shared" si="7"/>
        <v>614.51429763564352</v>
      </c>
      <c r="R14" s="5">
        <v>105</v>
      </c>
      <c r="S14" s="6">
        <v>52</v>
      </c>
      <c r="T14" s="54">
        <f t="shared" si="8"/>
        <v>69.850984566258646</v>
      </c>
      <c r="U14" s="17">
        <f t="shared" si="9"/>
        <v>121.85098456625865</v>
      </c>
      <c r="V14" s="6">
        <f t="shared" si="10"/>
        <v>736.36528220190212</v>
      </c>
      <c r="W14" s="6">
        <f t="shared" si="11"/>
        <v>386.786</v>
      </c>
    </row>
    <row r="15" spans="1:23" x14ac:dyDescent="0.25">
      <c r="A15" s="5" t="s">
        <v>13</v>
      </c>
      <c r="B15" s="5">
        <v>27</v>
      </c>
      <c r="C15" s="6">
        <f t="shared" si="0"/>
        <v>1025.9018682191056</v>
      </c>
      <c r="D15" s="5">
        <v>27</v>
      </c>
      <c r="E15" s="5"/>
      <c r="F15" s="14">
        <v>955.04</v>
      </c>
      <c r="G15" s="7">
        <v>53</v>
      </c>
      <c r="H15" s="8">
        <f t="shared" si="1"/>
        <v>17.861868219105585</v>
      </c>
      <c r="I15" s="9">
        <f t="shared" si="3"/>
        <v>70.861868219105588</v>
      </c>
      <c r="J15" s="10">
        <v>52</v>
      </c>
      <c r="K15" s="11">
        <f t="shared" si="4"/>
        <v>17.956903431763767</v>
      </c>
      <c r="L15" s="12">
        <f t="shared" si="5"/>
        <v>69.956903431763763</v>
      </c>
      <c r="M15" s="10">
        <f t="shared" si="6"/>
        <v>1095.8587716508694</v>
      </c>
      <c r="N15" s="6">
        <f t="shared" si="2"/>
        <v>1025.9018682191056</v>
      </c>
      <c r="O15" s="13"/>
      <c r="P15" s="13"/>
      <c r="Q15" s="6">
        <f t="shared" si="7"/>
        <v>1095.8587716508694</v>
      </c>
      <c r="R15" s="5">
        <v>24</v>
      </c>
      <c r="S15" s="6">
        <v>52</v>
      </c>
      <c r="T15" s="54">
        <f t="shared" si="8"/>
        <v>15.965939329430549</v>
      </c>
      <c r="U15" s="17">
        <f t="shared" si="9"/>
        <v>67.965939329430554</v>
      </c>
      <c r="V15" s="6">
        <f t="shared" si="10"/>
        <v>1163.8247109802999</v>
      </c>
      <c r="W15" s="6">
        <f t="shared" si="11"/>
        <v>955.04</v>
      </c>
    </row>
    <row r="16" spans="1:23" x14ac:dyDescent="0.25">
      <c r="A16" s="5" t="s">
        <v>14</v>
      </c>
      <c r="B16" s="5">
        <v>121</v>
      </c>
      <c r="C16" s="6">
        <f t="shared" si="0"/>
        <v>451.75763164858432</v>
      </c>
      <c r="D16" s="5">
        <v>117</v>
      </c>
      <c r="E16" s="5"/>
      <c r="F16" s="14">
        <v>318.71000000000004</v>
      </c>
      <c r="G16" s="7">
        <v>53</v>
      </c>
      <c r="H16" s="8">
        <f t="shared" si="1"/>
        <v>80.047631648584286</v>
      </c>
      <c r="I16" s="9">
        <f t="shared" si="3"/>
        <v>133.04763164858429</v>
      </c>
      <c r="J16" s="10">
        <v>52</v>
      </c>
      <c r="K16" s="11">
        <f t="shared" si="4"/>
        <v>77.813248204309645</v>
      </c>
      <c r="L16" s="12">
        <f t="shared" si="5"/>
        <v>129.81324820430964</v>
      </c>
      <c r="M16" s="10">
        <f t="shared" si="6"/>
        <v>581.570879852894</v>
      </c>
      <c r="N16" s="6">
        <f t="shared" si="2"/>
        <v>451.75763164858432</v>
      </c>
      <c r="O16" s="13"/>
      <c r="P16" s="13"/>
      <c r="Q16" s="6">
        <f t="shared" si="7"/>
        <v>581.570879852894</v>
      </c>
      <c r="R16" s="5">
        <v>119</v>
      </c>
      <c r="S16" s="6">
        <v>52</v>
      </c>
      <c r="T16" s="54">
        <f t="shared" si="8"/>
        <v>79.164449175093139</v>
      </c>
      <c r="U16" s="17">
        <f t="shared" si="9"/>
        <v>131.16444917509313</v>
      </c>
      <c r="V16" s="6">
        <f t="shared" si="10"/>
        <v>712.73532902798706</v>
      </c>
      <c r="W16" s="6">
        <f t="shared" si="11"/>
        <v>318.71000000000004</v>
      </c>
    </row>
    <row r="17" spans="1:24" x14ac:dyDescent="0.25">
      <c r="A17" s="5" t="s">
        <v>15</v>
      </c>
      <c r="B17" s="5"/>
      <c r="C17" s="6">
        <f t="shared" si="0"/>
        <v>2131.16</v>
      </c>
      <c r="D17" s="5"/>
      <c r="E17" s="5"/>
      <c r="F17" s="14">
        <v>2131.16</v>
      </c>
      <c r="G17" s="7">
        <v>0</v>
      </c>
      <c r="H17" s="8">
        <f t="shared" si="1"/>
        <v>0</v>
      </c>
      <c r="I17" s="9">
        <f t="shared" si="3"/>
        <v>0</v>
      </c>
      <c r="J17" s="10">
        <v>0</v>
      </c>
      <c r="K17" s="11">
        <f t="shared" si="4"/>
        <v>0</v>
      </c>
      <c r="L17" s="12">
        <f t="shared" si="5"/>
        <v>0</v>
      </c>
      <c r="M17" s="10">
        <f t="shared" si="6"/>
        <v>2131.16</v>
      </c>
      <c r="N17" s="6">
        <f t="shared" si="2"/>
        <v>2131.16</v>
      </c>
      <c r="O17" s="13"/>
      <c r="P17" s="13"/>
      <c r="Q17" s="6">
        <f t="shared" si="7"/>
        <v>2131.16</v>
      </c>
      <c r="R17" s="5"/>
      <c r="S17" s="6">
        <v>0</v>
      </c>
      <c r="T17" s="54">
        <f t="shared" si="8"/>
        <v>0</v>
      </c>
      <c r="U17" s="17">
        <f t="shared" si="9"/>
        <v>0</v>
      </c>
      <c r="V17" s="6">
        <f t="shared" si="10"/>
        <v>2131.16</v>
      </c>
      <c r="W17" s="6">
        <f t="shared" si="11"/>
        <v>2131.16</v>
      </c>
    </row>
    <row r="18" spans="1:24" x14ac:dyDescent="0.25">
      <c r="A18" s="5" t="s">
        <v>16</v>
      </c>
      <c r="B18" s="5">
        <v>36</v>
      </c>
      <c r="C18" s="6">
        <f t="shared" si="0"/>
        <v>752.53582429214077</v>
      </c>
      <c r="D18" s="5">
        <v>36</v>
      </c>
      <c r="E18" s="5"/>
      <c r="F18" s="14">
        <v>675.72</v>
      </c>
      <c r="G18" s="7">
        <v>53</v>
      </c>
      <c r="H18" s="8">
        <f t="shared" si="1"/>
        <v>23.815824292140778</v>
      </c>
      <c r="I18" s="9">
        <f t="shared" si="3"/>
        <v>76.815824292140775</v>
      </c>
      <c r="J18" s="10">
        <v>52</v>
      </c>
      <c r="K18" s="11">
        <f t="shared" si="4"/>
        <v>23.942537909018355</v>
      </c>
      <c r="L18" s="12">
        <f t="shared" si="5"/>
        <v>75.942537909018355</v>
      </c>
      <c r="M18" s="10">
        <f t="shared" si="6"/>
        <v>828.47836220115914</v>
      </c>
      <c r="N18" s="6">
        <f t="shared" si="2"/>
        <v>752.53582429214077</v>
      </c>
      <c r="O18" s="13"/>
      <c r="P18" s="13"/>
      <c r="Q18" s="6">
        <f t="shared" si="7"/>
        <v>828.47836220115914</v>
      </c>
      <c r="R18" s="5">
        <v>36</v>
      </c>
      <c r="S18" s="6">
        <v>52</v>
      </c>
      <c r="T18" s="54">
        <f t="shared" si="8"/>
        <v>23.948908994145825</v>
      </c>
      <c r="U18" s="17">
        <f t="shared" si="9"/>
        <v>75.948908994145825</v>
      </c>
      <c r="V18" s="6">
        <f t="shared" si="10"/>
        <v>904.42727119530491</v>
      </c>
      <c r="W18" s="6">
        <f t="shared" si="11"/>
        <v>675.72</v>
      </c>
    </row>
    <row r="19" spans="1:24" x14ac:dyDescent="0.25">
      <c r="A19" s="5" t="s">
        <v>17</v>
      </c>
      <c r="B19" s="5">
        <v>71</v>
      </c>
      <c r="C19" s="6">
        <f t="shared" si="0"/>
        <v>1277.2840979094999</v>
      </c>
      <c r="D19" s="5">
        <v>68</v>
      </c>
      <c r="E19" s="5"/>
      <c r="F19" s="14">
        <v>1177.3140000000001</v>
      </c>
      <c r="G19" s="7">
        <v>53</v>
      </c>
      <c r="H19" s="8">
        <f t="shared" si="1"/>
        <v>46.97009790949987</v>
      </c>
      <c r="I19" s="9">
        <f t="shared" si="3"/>
        <v>99.97009790949987</v>
      </c>
      <c r="J19" s="10">
        <v>52</v>
      </c>
      <c r="K19" s="11">
        <f t="shared" si="4"/>
        <v>45.224793828145778</v>
      </c>
      <c r="L19" s="12">
        <f t="shared" si="5"/>
        <v>97.224793828145778</v>
      </c>
      <c r="M19" s="10">
        <f t="shared" si="6"/>
        <v>1374.5088917376456</v>
      </c>
      <c r="N19" s="6">
        <f t="shared" si="2"/>
        <v>1277.2840979094999</v>
      </c>
      <c r="O19" s="13"/>
      <c r="P19" s="13"/>
      <c r="Q19" s="6">
        <f t="shared" si="7"/>
        <v>1374.5088917376456</v>
      </c>
      <c r="R19" s="5">
        <v>69</v>
      </c>
      <c r="S19" s="6">
        <v>52</v>
      </c>
      <c r="T19" s="54">
        <f t="shared" si="8"/>
        <v>45.902075572112828</v>
      </c>
      <c r="U19" s="17">
        <f t="shared" si="9"/>
        <v>97.902075572112835</v>
      </c>
      <c r="V19" s="6">
        <f t="shared" si="10"/>
        <v>1472.4109673097585</v>
      </c>
      <c r="W19" s="6">
        <f t="shared" si="11"/>
        <v>1177.3140000000001</v>
      </c>
    </row>
    <row r="20" spans="1:24" x14ac:dyDescent="0.25">
      <c r="A20" s="5" t="s">
        <v>18</v>
      </c>
      <c r="B20" s="5">
        <v>91</v>
      </c>
      <c r="C20" s="6">
        <f t="shared" si="0"/>
        <v>336.80911140513382</v>
      </c>
      <c r="D20" s="5">
        <v>93</v>
      </c>
      <c r="E20" s="5">
        <v>1172</v>
      </c>
      <c r="F20" s="14">
        <v>223.60800000000017</v>
      </c>
      <c r="G20" s="7">
        <v>53</v>
      </c>
      <c r="H20" s="8">
        <f t="shared" si="1"/>
        <v>60.201111405133631</v>
      </c>
      <c r="I20" s="9">
        <f t="shared" si="3"/>
        <v>113.20111140513363</v>
      </c>
      <c r="J20" s="10">
        <v>52</v>
      </c>
      <c r="K20" s="11">
        <f t="shared" si="4"/>
        <v>61.851556264964081</v>
      </c>
      <c r="L20" s="12">
        <f t="shared" si="5"/>
        <v>113.85155626496407</v>
      </c>
      <c r="M20" s="10">
        <f t="shared" si="6"/>
        <v>450.66066767009789</v>
      </c>
      <c r="N20" s="6">
        <f t="shared" si="2"/>
        <v>336.80911140513382</v>
      </c>
      <c r="O20" s="13"/>
      <c r="P20" s="13"/>
      <c r="Q20" s="6">
        <f t="shared" si="7"/>
        <v>450.66066767009789</v>
      </c>
      <c r="R20" s="5"/>
      <c r="S20" s="6">
        <v>0</v>
      </c>
      <c r="T20" s="54">
        <f t="shared" si="8"/>
        <v>0</v>
      </c>
      <c r="U20" s="17">
        <f t="shared" si="9"/>
        <v>0</v>
      </c>
      <c r="V20" s="6">
        <f>Q20+U20</f>
        <v>450.66066767009789</v>
      </c>
      <c r="W20" s="6">
        <f t="shared" si="11"/>
        <v>223.60800000000017</v>
      </c>
    </row>
    <row r="21" spans="1:24" x14ac:dyDescent="0.25">
      <c r="A21" s="5" t="s">
        <v>1</v>
      </c>
      <c r="B21" s="5">
        <v>180</v>
      </c>
      <c r="C21" s="6">
        <f t="shared" si="0"/>
        <v>339.075121460704</v>
      </c>
      <c r="D21" s="5">
        <v>184</v>
      </c>
      <c r="E21" s="5"/>
      <c r="F21" s="14">
        <v>166.99600000000009</v>
      </c>
      <c r="G21" s="7">
        <v>53</v>
      </c>
      <c r="H21" s="8">
        <f t="shared" si="1"/>
        <v>119.07912146070389</v>
      </c>
      <c r="I21" s="9">
        <f t="shared" si="3"/>
        <v>172.0791214607039</v>
      </c>
      <c r="J21" s="10">
        <v>52</v>
      </c>
      <c r="K21" s="11">
        <f t="shared" si="4"/>
        <v>122.3729715349827</v>
      </c>
      <c r="L21" s="12">
        <f t="shared" si="5"/>
        <v>174.3729715349827</v>
      </c>
      <c r="M21" s="10">
        <f t="shared" si="6"/>
        <v>513.44809299568669</v>
      </c>
      <c r="N21" s="6">
        <f t="shared" si="2"/>
        <v>339.075121460704</v>
      </c>
      <c r="O21" s="13"/>
      <c r="P21" s="13">
        <v>513.45000000000005</v>
      </c>
      <c r="Q21" s="6">
        <f t="shared" si="7"/>
        <v>-1.907004313352445E-3</v>
      </c>
      <c r="R21" s="5">
        <v>175</v>
      </c>
      <c r="S21" s="6">
        <v>52</v>
      </c>
      <c r="T21" s="54">
        <f t="shared" si="8"/>
        <v>116.41830761043109</v>
      </c>
      <c r="U21" s="17">
        <f t="shared" si="9"/>
        <v>168.4183076104311</v>
      </c>
      <c r="V21" s="6">
        <f t="shared" si="10"/>
        <v>168.41640060611775</v>
      </c>
      <c r="W21" s="6">
        <v>0</v>
      </c>
    </row>
    <row r="22" spans="1:24" x14ac:dyDescent="0.25">
      <c r="A22" s="5" t="s">
        <v>19</v>
      </c>
      <c r="B22" s="5">
        <v>10</v>
      </c>
      <c r="C22" s="6">
        <f t="shared" si="0"/>
        <v>638.77550674781696</v>
      </c>
      <c r="D22" s="5">
        <v>10</v>
      </c>
      <c r="E22" s="5"/>
      <c r="F22" s="14">
        <v>579.16000000000008</v>
      </c>
      <c r="G22" s="7">
        <v>53</v>
      </c>
      <c r="H22" s="8">
        <f t="shared" si="1"/>
        <v>6.615506747816883</v>
      </c>
      <c r="I22" s="9">
        <f t="shared" si="3"/>
        <v>59.61550674781688</v>
      </c>
      <c r="J22" s="10">
        <v>52</v>
      </c>
      <c r="K22" s="11">
        <f t="shared" si="4"/>
        <v>6.6507049747273204</v>
      </c>
      <c r="L22" s="12">
        <f t="shared" si="5"/>
        <v>58.650704974727319</v>
      </c>
      <c r="M22" s="10">
        <f t="shared" si="6"/>
        <v>697.42621172254428</v>
      </c>
      <c r="N22" s="6">
        <f t="shared" si="2"/>
        <v>638.77550674781696</v>
      </c>
      <c r="O22" s="13"/>
      <c r="P22" s="13"/>
      <c r="Q22" s="6">
        <f t="shared" si="7"/>
        <v>697.42621172254428</v>
      </c>
      <c r="R22" s="5">
        <v>9</v>
      </c>
      <c r="S22" s="6">
        <v>52</v>
      </c>
      <c r="T22" s="54">
        <f t="shared" si="8"/>
        <v>5.9872272485364562</v>
      </c>
      <c r="U22" s="17">
        <f t="shared" si="9"/>
        <v>57.987227248536456</v>
      </c>
      <c r="V22" s="6">
        <f t="shared" si="10"/>
        <v>755.41343897108072</v>
      </c>
      <c r="W22" s="6">
        <f t="shared" ref="W22:W32" si="12">F22-O22-P22</f>
        <v>579.16000000000008</v>
      </c>
    </row>
    <row r="23" spans="1:24" x14ac:dyDescent="0.25">
      <c r="A23" s="5" t="s">
        <v>20</v>
      </c>
      <c r="B23" s="5">
        <v>15</v>
      </c>
      <c r="C23" s="6">
        <f t="shared" si="0"/>
        <v>1449.1512601217255</v>
      </c>
      <c r="D23" s="5">
        <v>14</v>
      </c>
      <c r="E23" s="5">
        <v>46.34</v>
      </c>
      <c r="F23" s="14">
        <v>1398.2280000000001</v>
      </c>
      <c r="G23" s="7">
        <v>53</v>
      </c>
      <c r="H23" s="8">
        <f t="shared" si="1"/>
        <v>9.923260121725324</v>
      </c>
      <c r="I23" s="9">
        <f t="shared" si="3"/>
        <v>62.92326012172532</v>
      </c>
      <c r="J23" s="10">
        <v>52</v>
      </c>
      <c r="K23" s="11">
        <f t="shared" si="4"/>
        <v>9.3109869646182482</v>
      </c>
      <c r="L23" s="12">
        <f t="shared" si="5"/>
        <v>61.310986964618252</v>
      </c>
      <c r="M23" s="10">
        <f t="shared" si="6"/>
        <v>1510.4622470863437</v>
      </c>
      <c r="N23" s="6">
        <f t="shared" si="2"/>
        <v>1461.1512601217255</v>
      </c>
      <c r="O23" s="13">
        <v>12</v>
      </c>
      <c r="P23" s="13"/>
      <c r="Q23" s="6">
        <f t="shared" si="7"/>
        <v>1510.4622470863437</v>
      </c>
      <c r="R23" s="5">
        <v>12</v>
      </c>
      <c r="S23" s="6">
        <v>52</v>
      </c>
      <c r="T23" s="54">
        <f t="shared" si="8"/>
        <v>7.9829696647152746</v>
      </c>
      <c r="U23" s="17">
        <f t="shared" si="9"/>
        <v>59.982969664715277</v>
      </c>
      <c r="V23" s="6">
        <f t="shared" si="10"/>
        <v>1570.445216751059</v>
      </c>
      <c r="W23" s="6">
        <f t="shared" si="12"/>
        <v>1386.2280000000001</v>
      </c>
    </row>
    <row r="24" spans="1:24" x14ac:dyDescent="0.25">
      <c r="A24" s="5" t="s">
        <v>21</v>
      </c>
      <c r="B24" s="5"/>
      <c r="C24" s="6">
        <f t="shared" si="0"/>
        <v>1988</v>
      </c>
      <c r="D24" s="5"/>
      <c r="E24" s="5"/>
      <c r="F24" s="14">
        <v>1988</v>
      </c>
      <c r="G24" s="7">
        <v>0</v>
      </c>
      <c r="H24" s="8">
        <f t="shared" si="1"/>
        <v>0</v>
      </c>
      <c r="I24" s="9">
        <f t="shared" si="3"/>
        <v>0</v>
      </c>
      <c r="J24" s="10">
        <v>0</v>
      </c>
      <c r="K24" s="11">
        <f t="shared" si="4"/>
        <v>0</v>
      </c>
      <c r="L24" s="12">
        <f t="shared" si="5"/>
        <v>0</v>
      </c>
      <c r="M24" s="10">
        <f t="shared" si="6"/>
        <v>1988</v>
      </c>
      <c r="N24" s="6">
        <f t="shared" si="2"/>
        <v>1988</v>
      </c>
      <c r="O24" s="13"/>
      <c r="P24" s="13"/>
      <c r="Q24" s="6">
        <f t="shared" si="7"/>
        <v>1988</v>
      </c>
      <c r="R24" s="5"/>
      <c r="S24" s="6">
        <v>0</v>
      </c>
      <c r="T24" s="54">
        <f t="shared" si="8"/>
        <v>0</v>
      </c>
      <c r="U24" s="17">
        <f t="shared" si="9"/>
        <v>0</v>
      </c>
      <c r="V24" s="6">
        <f t="shared" si="10"/>
        <v>1988</v>
      </c>
      <c r="W24" s="6">
        <f t="shared" si="12"/>
        <v>1988</v>
      </c>
    </row>
    <row r="25" spans="1:24" x14ac:dyDescent="0.25">
      <c r="A25" s="5" t="s">
        <v>53</v>
      </c>
      <c r="B25" s="5">
        <v>52</v>
      </c>
      <c r="C25" s="6">
        <f t="shared" si="0"/>
        <v>850.6626350886479</v>
      </c>
      <c r="D25" s="5">
        <v>49</v>
      </c>
      <c r="E25" s="5"/>
      <c r="F25" s="14">
        <v>763.26200000000006</v>
      </c>
      <c r="G25" s="7">
        <v>53</v>
      </c>
      <c r="H25" s="8">
        <f t="shared" si="1"/>
        <v>34.400635088647789</v>
      </c>
      <c r="I25" s="9">
        <f t="shared" si="3"/>
        <v>87.400635088647789</v>
      </c>
      <c r="J25" s="10">
        <v>52</v>
      </c>
      <c r="K25" s="11">
        <f t="shared" si="4"/>
        <v>32.588454376163874</v>
      </c>
      <c r="L25" s="12">
        <f t="shared" si="5"/>
        <v>84.588454376163867</v>
      </c>
      <c r="M25" s="10">
        <f t="shared" si="6"/>
        <v>935.2510894648118</v>
      </c>
      <c r="N25" s="6">
        <f t="shared" si="2"/>
        <v>850.6626350886479</v>
      </c>
      <c r="O25" s="13"/>
      <c r="P25" s="13"/>
      <c r="Q25" s="6">
        <f t="shared" si="7"/>
        <v>935.2510894648118</v>
      </c>
      <c r="R25" s="5">
        <v>52</v>
      </c>
      <c r="S25" s="6">
        <v>52</v>
      </c>
      <c r="T25" s="54">
        <f t="shared" si="8"/>
        <v>34.592868547099521</v>
      </c>
      <c r="U25" s="17">
        <f t="shared" si="9"/>
        <v>86.592868547099528</v>
      </c>
      <c r="V25" s="6">
        <f t="shared" si="10"/>
        <v>1021.8439580119114</v>
      </c>
      <c r="W25" s="6">
        <f t="shared" si="12"/>
        <v>763.26200000000006</v>
      </c>
    </row>
    <row r="26" spans="1:24" x14ac:dyDescent="0.25">
      <c r="A26" s="5" t="s">
        <v>0</v>
      </c>
      <c r="B26" s="5">
        <v>253</v>
      </c>
      <c r="C26" s="6">
        <f t="shared" si="0"/>
        <v>3712.1683207197671</v>
      </c>
      <c r="D26" s="5">
        <v>249</v>
      </c>
      <c r="E26" s="5"/>
      <c r="F26" s="14">
        <v>3491.7959999999998</v>
      </c>
      <c r="G26" s="7">
        <v>53</v>
      </c>
      <c r="H26" s="8">
        <f t="shared" si="1"/>
        <v>167.37232071976715</v>
      </c>
      <c r="I26" s="9">
        <f t="shared" si="3"/>
        <v>220.37232071976715</v>
      </c>
      <c r="J26" s="10">
        <v>52</v>
      </c>
      <c r="K26" s="11">
        <f t="shared" si="4"/>
        <v>165.6025538707103</v>
      </c>
      <c r="L26" s="12">
        <f t="shared" si="5"/>
        <v>217.6025538707103</v>
      </c>
      <c r="M26" s="10">
        <f t="shared" si="6"/>
        <v>3929.7708745904774</v>
      </c>
      <c r="N26" s="6">
        <f t="shared" si="2"/>
        <v>3712.1683207197671</v>
      </c>
      <c r="O26" s="13"/>
      <c r="P26" s="13"/>
      <c r="Q26" s="6">
        <f t="shared" si="7"/>
        <v>3929.7708745904774</v>
      </c>
      <c r="R26" s="5">
        <v>245</v>
      </c>
      <c r="S26" s="6">
        <v>52</v>
      </c>
      <c r="T26" s="54">
        <f t="shared" si="8"/>
        <v>162.98563065460351</v>
      </c>
      <c r="U26" s="17">
        <f t="shared" si="9"/>
        <v>214.98563065460351</v>
      </c>
      <c r="V26" s="6">
        <f>Q26+U26</f>
        <v>4144.7565052450809</v>
      </c>
      <c r="W26" s="6">
        <f t="shared" si="12"/>
        <v>3491.7959999999998</v>
      </c>
    </row>
    <row r="27" spans="1:24" x14ac:dyDescent="0.25">
      <c r="A27" s="5" t="s">
        <v>22</v>
      </c>
      <c r="B27" s="5">
        <v>88</v>
      </c>
      <c r="C27" s="6">
        <f t="shared" si="0"/>
        <v>902.24645938078856</v>
      </c>
      <c r="D27" s="5"/>
      <c r="E27" s="5">
        <v>73.180000000000007</v>
      </c>
      <c r="F27" s="14">
        <v>791.03</v>
      </c>
      <c r="G27" s="7">
        <v>53</v>
      </c>
      <c r="H27" s="8">
        <f t="shared" si="1"/>
        <v>58.216459380788571</v>
      </c>
      <c r="I27" s="9">
        <f t="shared" si="3"/>
        <v>111.21645938078856</v>
      </c>
      <c r="J27" s="10">
        <v>0</v>
      </c>
      <c r="K27" s="11">
        <f t="shared" si="4"/>
        <v>0</v>
      </c>
      <c r="L27" s="12">
        <f t="shared" si="5"/>
        <v>0</v>
      </c>
      <c r="M27" s="10">
        <f t="shared" si="6"/>
        <v>902.24645938078856</v>
      </c>
      <c r="N27" s="6">
        <f t="shared" si="2"/>
        <v>902.24645938078856</v>
      </c>
      <c r="O27" s="13"/>
      <c r="P27" s="13">
        <v>500</v>
      </c>
      <c r="Q27" s="6">
        <f t="shared" si="7"/>
        <v>402.24645938078856</v>
      </c>
      <c r="R27" s="5"/>
      <c r="S27" s="6">
        <v>0</v>
      </c>
      <c r="T27" s="54">
        <f t="shared" si="8"/>
        <v>0</v>
      </c>
      <c r="U27" s="17">
        <f t="shared" si="9"/>
        <v>0</v>
      </c>
      <c r="V27" s="6">
        <f t="shared" si="10"/>
        <v>402.24645938078856</v>
      </c>
      <c r="W27" s="6">
        <f t="shared" si="12"/>
        <v>291.02999999999997</v>
      </c>
      <c r="X27" s="4"/>
    </row>
    <row r="28" spans="1:24" x14ac:dyDescent="0.25">
      <c r="A28" s="5" t="s">
        <v>23</v>
      </c>
      <c r="B28" s="5">
        <v>51</v>
      </c>
      <c r="C28" s="6">
        <f t="shared" si="0"/>
        <v>2185.5730844138661</v>
      </c>
      <c r="D28" s="5">
        <v>39</v>
      </c>
      <c r="E28" s="5"/>
      <c r="F28" s="14">
        <v>2098.8339999999998</v>
      </c>
      <c r="G28" s="7">
        <v>53</v>
      </c>
      <c r="H28" s="8">
        <f t="shared" si="1"/>
        <v>33.739084413866102</v>
      </c>
      <c r="I28" s="9">
        <f t="shared" si="3"/>
        <v>86.739084413866095</v>
      </c>
      <c r="J28" s="10">
        <v>52</v>
      </c>
      <c r="K28" s="11">
        <f t="shared" si="4"/>
        <v>25.937749401436552</v>
      </c>
      <c r="L28" s="12">
        <f t="shared" si="5"/>
        <v>77.937749401436548</v>
      </c>
      <c r="M28" s="10">
        <f t="shared" si="6"/>
        <v>2263.5108338153027</v>
      </c>
      <c r="N28" s="6">
        <f t="shared" si="2"/>
        <v>2185.5730844138661</v>
      </c>
      <c r="O28" s="13"/>
      <c r="P28" s="13"/>
      <c r="Q28" s="6">
        <f t="shared" si="7"/>
        <v>2263.5108338153027</v>
      </c>
      <c r="R28" s="5">
        <v>37</v>
      </c>
      <c r="S28" s="6">
        <v>52</v>
      </c>
      <c r="T28" s="54">
        <f t="shared" si="8"/>
        <v>24.614156466205429</v>
      </c>
      <c r="U28" s="17">
        <f t="shared" si="9"/>
        <v>76.614156466205429</v>
      </c>
      <c r="V28" s="6">
        <f t="shared" si="10"/>
        <v>2340.124990281508</v>
      </c>
      <c r="W28" s="6">
        <f t="shared" si="12"/>
        <v>2098.8339999999998</v>
      </c>
    </row>
    <row r="29" spans="1:24" x14ac:dyDescent="0.25">
      <c r="A29" s="5" t="s">
        <v>24</v>
      </c>
      <c r="B29" s="5">
        <v>46</v>
      </c>
      <c r="C29" s="6">
        <f t="shared" si="0"/>
        <v>2827.8833310399573</v>
      </c>
      <c r="D29" s="5">
        <v>47</v>
      </c>
      <c r="E29" s="5"/>
      <c r="F29" s="14">
        <v>2744.4519999999998</v>
      </c>
      <c r="G29" s="7">
        <v>53</v>
      </c>
      <c r="H29" s="8">
        <f t="shared" si="1"/>
        <v>30.431331039957662</v>
      </c>
      <c r="I29" s="9">
        <f t="shared" si="3"/>
        <v>83.431331039957655</v>
      </c>
      <c r="J29" s="10">
        <v>52</v>
      </c>
      <c r="K29" s="11">
        <f t="shared" si="4"/>
        <v>31.258313381218407</v>
      </c>
      <c r="L29" s="12">
        <f t="shared" si="5"/>
        <v>83.258313381218414</v>
      </c>
      <c r="M29" s="10">
        <f t="shared" si="6"/>
        <v>2911.1416444211759</v>
      </c>
      <c r="N29" s="6">
        <f t="shared" si="2"/>
        <v>2827.8833310399573</v>
      </c>
      <c r="O29" s="13"/>
      <c r="P29" s="13"/>
      <c r="Q29" s="6">
        <f t="shared" si="7"/>
        <v>2911.1416444211759</v>
      </c>
      <c r="R29" s="5">
        <v>43</v>
      </c>
      <c r="S29" s="6">
        <v>52</v>
      </c>
      <c r="T29" s="54">
        <f t="shared" si="8"/>
        <v>28.605641298563068</v>
      </c>
      <c r="U29" s="17">
        <f t="shared" si="9"/>
        <v>80.605641298563071</v>
      </c>
      <c r="V29" s="6">
        <f t="shared" si="10"/>
        <v>2991.747285719739</v>
      </c>
      <c r="W29" s="6">
        <f t="shared" si="12"/>
        <v>2744.4519999999998</v>
      </c>
    </row>
    <row r="30" spans="1:24" x14ac:dyDescent="0.25">
      <c r="A30" s="5" t="s">
        <v>25</v>
      </c>
      <c r="B30" s="5">
        <v>7</v>
      </c>
      <c r="C30" s="6">
        <f t="shared" si="0"/>
        <v>684.77085472347176</v>
      </c>
      <c r="D30" s="5">
        <v>7</v>
      </c>
      <c r="E30" s="5"/>
      <c r="F30" s="14">
        <v>627.14</v>
      </c>
      <c r="G30" s="7">
        <v>53</v>
      </c>
      <c r="H30" s="8">
        <f t="shared" si="1"/>
        <v>4.6308547234718178</v>
      </c>
      <c r="I30" s="9">
        <f t="shared" si="3"/>
        <v>57.63085472347182</v>
      </c>
      <c r="J30" s="10">
        <v>52</v>
      </c>
      <c r="K30" s="11">
        <f t="shared" si="4"/>
        <v>4.6554934823091241</v>
      </c>
      <c r="L30" s="12">
        <f t="shared" si="5"/>
        <v>56.655493482309126</v>
      </c>
      <c r="M30" s="10">
        <f t="shared" si="6"/>
        <v>741.42634820578087</v>
      </c>
      <c r="N30" s="6">
        <f t="shared" si="2"/>
        <v>684.77085472347176</v>
      </c>
      <c r="O30" s="13"/>
      <c r="P30" s="13"/>
      <c r="Q30" s="6">
        <f t="shared" si="7"/>
        <v>741.42634820578087</v>
      </c>
      <c r="R30" s="5">
        <v>7</v>
      </c>
      <c r="S30" s="6">
        <v>52</v>
      </c>
      <c r="T30" s="54">
        <f t="shared" si="8"/>
        <v>4.6567323044172433</v>
      </c>
      <c r="U30" s="17">
        <f t="shared" si="9"/>
        <v>56.656732304417247</v>
      </c>
      <c r="V30" s="6">
        <f t="shared" si="10"/>
        <v>798.0830805101981</v>
      </c>
      <c r="W30" s="6">
        <f t="shared" si="12"/>
        <v>627.14</v>
      </c>
    </row>
    <row r="31" spans="1:24" x14ac:dyDescent="0.25">
      <c r="A31" s="5" t="s">
        <v>26</v>
      </c>
      <c r="B31" s="5">
        <v>61</v>
      </c>
      <c r="C31" s="6">
        <f t="shared" si="0"/>
        <v>1593.7305911616832</v>
      </c>
      <c r="D31" s="5">
        <v>63</v>
      </c>
      <c r="E31" s="5"/>
      <c r="F31" s="14">
        <v>1500.3760000000002</v>
      </c>
      <c r="G31" s="7">
        <v>53</v>
      </c>
      <c r="H31" s="8">
        <f t="shared" si="1"/>
        <v>40.354591161682983</v>
      </c>
      <c r="I31" s="9">
        <f t="shared" si="3"/>
        <v>93.354591161682976</v>
      </c>
      <c r="J31" s="10">
        <v>52</v>
      </c>
      <c r="K31" s="11">
        <f t="shared" si="4"/>
        <v>41.899441340782118</v>
      </c>
      <c r="L31" s="12">
        <f t="shared" si="5"/>
        <v>93.899441340782118</v>
      </c>
      <c r="M31" s="10">
        <f t="shared" si="6"/>
        <v>1687.6300325024654</v>
      </c>
      <c r="N31" s="6">
        <f t="shared" si="2"/>
        <v>1593.7305911616832</v>
      </c>
      <c r="O31" s="13"/>
      <c r="P31" s="13"/>
      <c r="Q31" s="6">
        <f t="shared" si="7"/>
        <v>1687.6300325024654</v>
      </c>
      <c r="R31" s="5">
        <v>58</v>
      </c>
      <c r="S31" s="6">
        <v>52</v>
      </c>
      <c r="T31" s="54">
        <f t="shared" si="8"/>
        <v>38.584353379457163</v>
      </c>
      <c r="U31" s="17">
        <f t="shared" si="9"/>
        <v>90.584353379457156</v>
      </c>
      <c r="V31" s="6">
        <f t="shared" si="10"/>
        <v>1778.2143858819225</v>
      </c>
      <c r="W31" s="6">
        <f t="shared" si="12"/>
        <v>1500.3760000000002</v>
      </c>
    </row>
    <row r="32" spans="1:24" x14ac:dyDescent="0.25">
      <c r="A32" s="5" t="s">
        <v>49</v>
      </c>
      <c r="B32" s="5">
        <v>49</v>
      </c>
      <c r="C32" s="6">
        <f t="shared" si="0"/>
        <v>1013.7819830643027</v>
      </c>
      <c r="D32" s="5">
        <v>50</v>
      </c>
      <c r="E32" s="5"/>
      <c r="F32" s="14">
        <v>928.36599999999999</v>
      </c>
      <c r="G32" s="7">
        <v>53</v>
      </c>
      <c r="H32" s="8">
        <f t="shared" si="1"/>
        <v>32.415983064302722</v>
      </c>
      <c r="I32" s="9">
        <f t="shared" si="3"/>
        <v>85.415983064302722</v>
      </c>
      <c r="J32" s="10">
        <v>52</v>
      </c>
      <c r="K32" s="11">
        <f t="shared" si="4"/>
        <v>33.2535248736366</v>
      </c>
      <c r="L32" s="12">
        <f t="shared" si="5"/>
        <v>85.253524873636593</v>
      </c>
      <c r="M32" s="10">
        <f t="shared" si="6"/>
        <v>1099.0355079379392</v>
      </c>
      <c r="N32" s="6">
        <f t="shared" si="2"/>
        <v>1013.7819830643027</v>
      </c>
      <c r="O32" s="13"/>
      <c r="P32" s="13"/>
      <c r="Q32" s="6">
        <f t="shared" si="7"/>
        <v>1099.0355079379392</v>
      </c>
      <c r="R32" s="5">
        <v>52</v>
      </c>
      <c r="S32" s="6">
        <v>52</v>
      </c>
      <c r="T32" s="54">
        <f t="shared" si="8"/>
        <v>34.592868547099521</v>
      </c>
      <c r="U32" s="17">
        <f t="shared" si="9"/>
        <v>86.592868547099528</v>
      </c>
      <c r="V32" s="6">
        <f t="shared" si="10"/>
        <v>1185.6283764850386</v>
      </c>
      <c r="W32" s="6">
        <f t="shared" si="12"/>
        <v>928.36599999999999</v>
      </c>
    </row>
    <row r="33" spans="1:25" x14ac:dyDescent="0.25">
      <c r="A33" s="5" t="s">
        <v>58</v>
      </c>
      <c r="B33" s="5">
        <v>169</v>
      </c>
      <c r="C33" s="6">
        <f t="shared" si="0"/>
        <v>847.87606403810537</v>
      </c>
      <c r="D33" s="5">
        <v>168</v>
      </c>
      <c r="E33" s="5"/>
      <c r="F33" s="14">
        <v>683.07400000000007</v>
      </c>
      <c r="G33" s="7">
        <v>53</v>
      </c>
      <c r="H33" s="8">
        <f t="shared" si="1"/>
        <v>111.80206403810531</v>
      </c>
      <c r="I33" s="9">
        <f t="shared" si="3"/>
        <v>164.8020640381053</v>
      </c>
      <c r="J33" s="10">
        <v>52</v>
      </c>
      <c r="K33" s="11">
        <f t="shared" si="4"/>
        <v>111.73184357541899</v>
      </c>
      <c r="L33" s="12">
        <f t="shared" si="5"/>
        <v>163.73184357541899</v>
      </c>
      <c r="M33" s="10">
        <f t="shared" si="6"/>
        <v>1011.6079076135244</v>
      </c>
      <c r="N33" s="6">
        <f t="shared" si="2"/>
        <v>847.87606403810537</v>
      </c>
      <c r="O33" s="13"/>
      <c r="P33" s="13">
        <v>1011.61</v>
      </c>
      <c r="Q33" s="6">
        <f t="shared" si="7"/>
        <v>-2.0923864756241528E-3</v>
      </c>
      <c r="R33" s="5">
        <v>177</v>
      </c>
      <c r="S33" s="6">
        <v>52</v>
      </c>
      <c r="T33" s="54">
        <f t="shared" si="8"/>
        <v>117.74880255455029</v>
      </c>
      <c r="U33" s="17">
        <f t="shared" si="9"/>
        <v>169.74880255455031</v>
      </c>
      <c r="V33" s="6">
        <f t="shared" si="10"/>
        <v>169.74671016807469</v>
      </c>
      <c r="W33" s="6">
        <v>0</v>
      </c>
    </row>
    <row r="34" spans="1:25" x14ac:dyDescent="0.25">
      <c r="A34" s="5" t="s">
        <v>27</v>
      </c>
      <c r="B34" s="5"/>
      <c r="C34" s="6">
        <f t="shared" si="0"/>
        <v>951.32</v>
      </c>
      <c r="D34" s="5">
        <v>12</v>
      </c>
      <c r="E34" s="5"/>
      <c r="F34" s="14">
        <v>951.32</v>
      </c>
      <c r="G34" s="7">
        <v>0</v>
      </c>
      <c r="H34" s="8">
        <f t="shared" si="1"/>
        <v>0</v>
      </c>
      <c r="I34" s="9">
        <f t="shared" si="3"/>
        <v>0</v>
      </c>
      <c r="J34" s="10">
        <v>52</v>
      </c>
      <c r="K34" s="11">
        <f t="shared" si="4"/>
        <v>7.9808459696727851</v>
      </c>
      <c r="L34" s="12">
        <f t="shared" si="5"/>
        <v>59.980845969672785</v>
      </c>
      <c r="M34" s="10">
        <f t="shared" si="6"/>
        <v>1011.3008459696729</v>
      </c>
      <c r="N34" s="6">
        <f t="shared" si="2"/>
        <v>951.32</v>
      </c>
      <c r="O34" s="13"/>
      <c r="P34" s="13"/>
      <c r="Q34" s="6">
        <f t="shared" si="7"/>
        <v>1011.3008459696729</v>
      </c>
      <c r="R34" s="5">
        <v>14</v>
      </c>
      <c r="S34" s="6">
        <v>52</v>
      </c>
      <c r="T34" s="54">
        <f t="shared" si="8"/>
        <v>9.3134646088344866</v>
      </c>
      <c r="U34" s="17">
        <f t="shared" si="9"/>
        <v>61.313464608834487</v>
      </c>
      <c r="V34" s="6">
        <f t="shared" si="10"/>
        <v>1072.6143105785075</v>
      </c>
      <c r="W34" s="6">
        <f t="shared" ref="W34:W44" si="13">F34-O34-P34</f>
        <v>951.32</v>
      </c>
    </row>
    <row r="35" spans="1:25" x14ac:dyDescent="0.25">
      <c r="A35" s="5" t="s">
        <v>28</v>
      </c>
      <c r="B35" s="5">
        <v>32</v>
      </c>
      <c r="C35" s="6">
        <f t="shared" si="0"/>
        <v>1803.8636215930142</v>
      </c>
      <c r="D35" s="5">
        <v>32</v>
      </c>
      <c r="E35" s="5"/>
      <c r="F35" s="14">
        <v>1729.6940000000002</v>
      </c>
      <c r="G35" s="7">
        <v>53</v>
      </c>
      <c r="H35" s="8">
        <f t="shared" si="1"/>
        <v>21.169621593014025</v>
      </c>
      <c r="I35" s="9">
        <f t="shared" si="3"/>
        <v>74.169621593014028</v>
      </c>
      <c r="J35" s="10">
        <v>52</v>
      </c>
      <c r="K35" s="11">
        <f t="shared" si="4"/>
        <v>21.282255919127426</v>
      </c>
      <c r="L35" s="12">
        <f t="shared" si="5"/>
        <v>73.282255919127422</v>
      </c>
      <c r="M35" s="10">
        <f t="shared" si="6"/>
        <v>1877.1458775121416</v>
      </c>
      <c r="N35" s="6">
        <f t="shared" si="2"/>
        <v>1803.8636215930142</v>
      </c>
      <c r="O35" s="13"/>
      <c r="P35" s="13"/>
      <c r="Q35" s="6">
        <f t="shared" si="7"/>
        <v>1877.1458775121416</v>
      </c>
      <c r="R35" s="5">
        <v>31</v>
      </c>
      <c r="S35" s="6">
        <v>52</v>
      </c>
      <c r="T35" s="54">
        <f t="shared" si="8"/>
        <v>20.622671633847794</v>
      </c>
      <c r="U35" s="17">
        <f t="shared" si="9"/>
        <v>72.622671633847801</v>
      </c>
      <c r="V35" s="6">
        <f t="shared" si="10"/>
        <v>1949.7685491459895</v>
      </c>
      <c r="W35" s="6">
        <f t="shared" si="13"/>
        <v>1729.6940000000002</v>
      </c>
    </row>
    <row r="36" spans="1:25" x14ac:dyDescent="0.25">
      <c r="A36" s="5" t="s">
        <v>29</v>
      </c>
      <c r="B36" s="5">
        <v>30</v>
      </c>
      <c r="C36" s="6">
        <f t="shared" si="0"/>
        <v>2296.9165202434506</v>
      </c>
      <c r="D36" s="5">
        <v>31</v>
      </c>
      <c r="E36" s="5"/>
      <c r="F36" s="14">
        <v>2224.0699999999997</v>
      </c>
      <c r="G36" s="7">
        <v>53</v>
      </c>
      <c r="H36" s="8">
        <f t="shared" si="1"/>
        <v>19.846520243450648</v>
      </c>
      <c r="I36" s="9">
        <f t="shared" si="3"/>
        <v>72.846520243450641</v>
      </c>
      <c r="J36" s="10">
        <v>52</v>
      </c>
      <c r="K36" s="11">
        <f t="shared" si="4"/>
        <v>20.617185421654693</v>
      </c>
      <c r="L36" s="12">
        <f t="shared" si="5"/>
        <v>72.617185421654696</v>
      </c>
      <c r="M36" s="10">
        <f t="shared" si="6"/>
        <v>2369.5337056651051</v>
      </c>
      <c r="N36" s="6">
        <f t="shared" si="2"/>
        <v>2296.9165202434506</v>
      </c>
      <c r="O36" s="13"/>
      <c r="P36" s="13"/>
      <c r="Q36" s="6">
        <f t="shared" si="7"/>
        <v>2369.5337056651051</v>
      </c>
      <c r="R36" s="5">
        <v>34</v>
      </c>
      <c r="S36" s="6">
        <v>52</v>
      </c>
      <c r="T36" s="54">
        <f t="shared" si="8"/>
        <v>22.618414050026612</v>
      </c>
      <c r="U36" s="17">
        <f t="shared" si="9"/>
        <v>74.618414050026615</v>
      </c>
      <c r="V36" s="6">
        <f t="shared" si="10"/>
        <v>2444.1521197151319</v>
      </c>
      <c r="W36" s="6">
        <f t="shared" si="13"/>
        <v>2224.0699999999997</v>
      </c>
    </row>
    <row r="37" spans="1:25" x14ac:dyDescent="0.25">
      <c r="A37" s="5" t="s">
        <v>30</v>
      </c>
      <c r="B37" s="5">
        <v>43</v>
      </c>
      <c r="C37" s="6">
        <f t="shared" ref="C37:C58" si="14">N37-O37</f>
        <v>2982.6986790156125</v>
      </c>
      <c r="D37" s="5">
        <v>45</v>
      </c>
      <c r="E37" s="5"/>
      <c r="F37" s="14">
        <v>2901.252</v>
      </c>
      <c r="G37" s="7">
        <v>53</v>
      </c>
      <c r="H37" s="8">
        <f t="shared" ref="H37:H58" si="15">SUM(2500/3779)*B37</f>
        <v>28.446679015612595</v>
      </c>
      <c r="I37" s="9">
        <f t="shared" si="3"/>
        <v>81.446679015612602</v>
      </c>
      <c r="J37" s="10">
        <v>52</v>
      </c>
      <c r="K37" s="11">
        <f t="shared" si="4"/>
        <v>29.928172386272944</v>
      </c>
      <c r="L37" s="12">
        <f t="shared" si="5"/>
        <v>81.928172386272948</v>
      </c>
      <c r="M37" s="10">
        <f t="shared" si="6"/>
        <v>3064.6268514018852</v>
      </c>
      <c r="N37" s="6">
        <f t="shared" ref="N37:N58" si="16">F37+I37</f>
        <v>2982.6986790156125</v>
      </c>
      <c r="O37" s="13"/>
      <c r="P37" s="13"/>
      <c r="Q37" s="6">
        <f t="shared" si="7"/>
        <v>3064.6268514018852</v>
      </c>
      <c r="R37" s="5">
        <v>42</v>
      </c>
      <c r="S37" s="6">
        <v>52</v>
      </c>
      <c r="T37" s="54">
        <f t="shared" si="8"/>
        <v>27.94039382650346</v>
      </c>
      <c r="U37" s="17">
        <f t="shared" si="9"/>
        <v>79.940393826503453</v>
      </c>
      <c r="V37" s="6">
        <f t="shared" si="10"/>
        <v>3144.5672452283889</v>
      </c>
      <c r="W37" s="6">
        <f t="shared" si="13"/>
        <v>2901.252</v>
      </c>
    </row>
    <row r="38" spans="1:25" x14ac:dyDescent="0.25">
      <c r="A38" s="56" t="s">
        <v>31</v>
      </c>
      <c r="B38" s="56">
        <v>97</v>
      </c>
      <c r="C38" s="57">
        <f t="shared" si="14"/>
        <v>1444.0544154538238</v>
      </c>
      <c r="D38" s="56">
        <v>93</v>
      </c>
      <c r="E38" s="56"/>
      <c r="F38" s="58">
        <v>1326.884</v>
      </c>
      <c r="G38" s="59">
        <v>53</v>
      </c>
      <c r="H38" s="60">
        <f t="shared" si="15"/>
        <v>64.170415453823765</v>
      </c>
      <c r="I38" s="61">
        <f t="shared" si="3"/>
        <v>117.17041545382376</v>
      </c>
      <c r="J38" s="62">
        <v>52</v>
      </c>
      <c r="K38" s="63">
        <f t="shared" si="4"/>
        <v>61.851556264964081</v>
      </c>
      <c r="L38" s="64">
        <f t="shared" si="5"/>
        <v>113.85155626496407</v>
      </c>
      <c r="M38" s="62">
        <f t="shared" si="6"/>
        <v>1557.9059717187879</v>
      </c>
      <c r="N38" s="57">
        <f t="shared" si="16"/>
        <v>1444.0544154538238</v>
      </c>
      <c r="O38" s="65"/>
      <c r="P38" s="65"/>
      <c r="Q38" s="57">
        <f t="shared" si="7"/>
        <v>1557.9059717187879</v>
      </c>
      <c r="R38" s="56">
        <v>80</v>
      </c>
      <c r="S38" s="57">
        <v>52</v>
      </c>
      <c r="T38" s="54">
        <f t="shared" si="8"/>
        <v>53.219797764768501</v>
      </c>
      <c r="U38" s="66">
        <f t="shared" si="9"/>
        <v>105.2197977647685</v>
      </c>
      <c r="V38" s="57">
        <f t="shared" si="10"/>
        <v>1663.1257694835565</v>
      </c>
      <c r="W38" s="6">
        <f t="shared" si="13"/>
        <v>1326.884</v>
      </c>
    </row>
    <row r="39" spans="1:25" x14ac:dyDescent="0.25">
      <c r="A39" s="5" t="s">
        <v>32</v>
      </c>
      <c r="B39" s="5"/>
      <c r="C39" s="6">
        <f t="shared" si="14"/>
        <v>1276.0940000000001</v>
      </c>
      <c r="D39" s="5">
        <v>75</v>
      </c>
      <c r="E39" s="5"/>
      <c r="F39" s="14">
        <v>1304.5340000000001</v>
      </c>
      <c r="G39" s="7">
        <v>0</v>
      </c>
      <c r="H39" s="8">
        <f t="shared" si="15"/>
        <v>0</v>
      </c>
      <c r="I39" s="9">
        <f t="shared" si="3"/>
        <v>0</v>
      </c>
      <c r="J39" s="10">
        <v>52</v>
      </c>
      <c r="K39" s="11">
        <f t="shared" si="4"/>
        <v>49.880287310454904</v>
      </c>
      <c r="L39" s="12">
        <f t="shared" si="5"/>
        <v>101.8802873104549</v>
      </c>
      <c r="M39" s="10">
        <f t="shared" si="6"/>
        <v>1377.9742873104549</v>
      </c>
      <c r="N39" s="6">
        <f t="shared" si="16"/>
        <v>1304.5340000000001</v>
      </c>
      <c r="O39" s="13">
        <v>28.44</v>
      </c>
      <c r="P39" s="13"/>
      <c r="Q39" s="6">
        <f t="shared" si="7"/>
        <v>1377.9742873104549</v>
      </c>
      <c r="R39" s="5">
        <v>80</v>
      </c>
      <c r="S39" s="6">
        <v>52</v>
      </c>
      <c r="T39" s="54">
        <f t="shared" si="8"/>
        <v>53.219797764768501</v>
      </c>
      <c r="U39" s="17">
        <f t="shared" si="9"/>
        <v>105.2197977647685</v>
      </c>
      <c r="V39" s="6">
        <f t="shared" si="10"/>
        <v>1483.1940850752235</v>
      </c>
      <c r="W39" s="6">
        <f t="shared" si="13"/>
        <v>1276.0940000000001</v>
      </c>
    </row>
    <row r="40" spans="1:25" x14ac:dyDescent="0.25">
      <c r="A40" s="5" t="s">
        <v>33</v>
      </c>
      <c r="B40" s="5">
        <v>183</v>
      </c>
      <c r="C40" s="6">
        <f t="shared" si="14"/>
        <v>496.42777348504899</v>
      </c>
      <c r="D40" s="5">
        <v>184</v>
      </c>
      <c r="E40" s="5"/>
      <c r="F40" s="14">
        <v>322.36400000000003</v>
      </c>
      <c r="G40" s="7">
        <v>53</v>
      </c>
      <c r="H40" s="8">
        <f t="shared" si="15"/>
        <v>121.06377348504896</v>
      </c>
      <c r="I40" s="9">
        <f t="shared" si="3"/>
        <v>174.06377348504896</v>
      </c>
      <c r="J40" s="10">
        <v>52</v>
      </c>
      <c r="K40" s="11">
        <f t="shared" si="4"/>
        <v>122.3729715349827</v>
      </c>
      <c r="L40" s="12">
        <f t="shared" si="5"/>
        <v>174.3729715349827</v>
      </c>
      <c r="M40" s="10">
        <f t="shared" si="6"/>
        <v>670.80074502003163</v>
      </c>
      <c r="N40" s="6">
        <f t="shared" si="16"/>
        <v>496.42777348504899</v>
      </c>
      <c r="O40" s="13"/>
      <c r="P40" s="13"/>
      <c r="Q40" s="6">
        <f t="shared" si="7"/>
        <v>670.80074502003163</v>
      </c>
      <c r="R40" s="5">
        <v>193</v>
      </c>
      <c r="S40" s="6">
        <v>52</v>
      </c>
      <c r="T40" s="54">
        <f t="shared" si="8"/>
        <v>128.39276210750401</v>
      </c>
      <c r="U40" s="17">
        <f t="shared" si="9"/>
        <v>180.39276210750401</v>
      </c>
      <c r="V40" s="6">
        <f t="shared" si="10"/>
        <v>851.19350712753567</v>
      </c>
      <c r="W40" s="6">
        <f t="shared" si="13"/>
        <v>322.36400000000003</v>
      </c>
    </row>
    <row r="41" spans="1:25" x14ac:dyDescent="0.25">
      <c r="A41" s="67" t="s">
        <v>34</v>
      </c>
      <c r="B41" s="67"/>
      <c r="C41" s="68">
        <f t="shared" si="14"/>
        <v>552.82999999999993</v>
      </c>
      <c r="D41" s="67"/>
      <c r="E41" s="67"/>
      <c r="F41" s="69">
        <v>552.82999999999993</v>
      </c>
      <c r="G41" s="70">
        <v>0</v>
      </c>
      <c r="H41" s="71">
        <f t="shared" si="15"/>
        <v>0</v>
      </c>
      <c r="I41" s="72">
        <f t="shared" si="3"/>
        <v>0</v>
      </c>
      <c r="J41" s="73">
        <v>0</v>
      </c>
      <c r="K41" s="74">
        <f t="shared" si="4"/>
        <v>0</v>
      </c>
      <c r="L41" s="75">
        <f t="shared" si="5"/>
        <v>0</v>
      </c>
      <c r="M41" s="73">
        <f t="shared" si="6"/>
        <v>552.82999999999993</v>
      </c>
      <c r="N41" s="68">
        <f t="shared" si="16"/>
        <v>552.82999999999993</v>
      </c>
      <c r="O41" s="76"/>
      <c r="P41" s="76"/>
      <c r="Q41" s="77">
        <f t="shared" si="7"/>
        <v>552.82999999999993</v>
      </c>
      <c r="R41" s="67"/>
      <c r="S41" s="68">
        <v>0</v>
      </c>
      <c r="T41" s="54">
        <f t="shared" si="8"/>
        <v>0</v>
      </c>
      <c r="U41" s="78">
        <f t="shared" si="9"/>
        <v>0</v>
      </c>
      <c r="V41" s="68">
        <f t="shared" si="10"/>
        <v>552.82999999999993</v>
      </c>
      <c r="W41" s="6">
        <f t="shared" si="13"/>
        <v>552.82999999999993</v>
      </c>
    </row>
    <row r="42" spans="1:25" x14ac:dyDescent="0.25">
      <c r="A42" s="5" t="s">
        <v>35</v>
      </c>
      <c r="B42" s="5">
        <v>73</v>
      </c>
      <c r="C42" s="6">
        <f t="shared" si="14"/>
        <v>945.08119925906328</v>
      </c>
      <c r="D42" s="5">
        <v>73</v>
      </c>
      <c r="E42" s="5"/>
      <c r="F42" s="14">
        <v>843.78800000000001</v>
      </c>
      <c r="G42" s="7">
        <v>53</v>
      </c>
      <c r="H42" s="8">
        <f t="shared" si="15"/>
        <v>48.293199259063243</v>
      </c>
      <c r="I42" s="9">
        <f t="shared" si="3"/>
        <v>101.29319925906324</v>
      </c>
      <c r="J42" s="10">
        <v>52</v>
      </c>
      <c r="K42" s="11">
        <f t="shared" si="4"/>
        <v>48.550146315509437</v>
      </c>
      <c r="L42" s="12">
        <f t="shared" si="5"/>
        <v>100.55014631550944</v>
      </c>
      <c r="M42" s="10">
        <f t="shared" si="6"/>
        <v>1045.6313455745726</v>
      </c>
      <c r="N42" s="6">
        <f t="shared" si="16"/>
        <v>945.08119925906328</v>
      </c>
      <c r="O42" s="13"/>
      <c r="P42" s="13"/>
      <c r="Q42" s="6">
        <f t="shared" si="7"/>
        <v>1045.6313455745726</v>
      </c>
      <c r="R42" s="5">
        <v>66</v>
      </c>
      <c r="S42" s="6">
        <v>52</v>
      </c>
      <c r="T42" s="54">
        <f t="shared" si="8"/>
        <v>43.906333155934007</v>
      </c>
      <c r="U42" s="17">
        <f t="shared" si="9"/>
        <v>95.906333155934007</v>
      </c>
      <c r="V42" s="6">
        <f t="shared" si="10"/>
        <v>1141.5376787305065</v>
      </c>
      <c r="W42" s="6">
        <f t="shared" si="13"/>
        <v>843.78800000000001</v>
      </c>
    </row>
    <row r="43" spans="1:25" x14ac:dyDescent="0.25">
      <c r="A43" s="5" t="s">
        <v>36</v>
      </c>
      <c r="B43" s="5">
        <v>39</v>
      </c>
      <c r="C43" s="6">
        <f t="shared" si="14"/>
        <v>1357.890476316486</v>
      </c>
      <c r="D43" s="5">
        <v>41</v>
      </c>
      <c r="E43" s="5"/>
      <c r="F43" s="14">
        <v>1279.0900000000001</v>
      </c>
      <c r="G43" s="7">
        <v>53</v>
      </c>
      <c r="H43" s="8">
        <f t="shared" si="15"/>
        <v>25.800476316485842</v>
      </c>
      <c r="I43" s="9">
        <f t="shared" si="3"/>
        <v>78.800476316485842</v>
      </c>
      <c r="J43" s="10">
        <v>52</v>
      </c>
      <c r="K43" s="11">
        <f t="shared" si="4"/>
        <v>27.267890396382015</v>
      </c>
      <c r="L43" s="12">
        <f t="shared" si="5"/>
        <v>79.267890396382015</v>
      </c>
      <c r="M43" s="10">
        <f t="shared" si="6"/>
        <v>1437.158366712868</v>
      </c>
      <c r="N43" s="6">
        <f t="shared" si="16"/>
        <v>1357.890476316486</v>
      </c>
      <c r="O43" s="13"/>
      <c r="P43" s="13"/>
      <c r="Q43" s="6">
        <f t="shared" si="7"/>
        <v>1437.158366712868</v>
      </c>
      <c r="R43" s="5">
        <v>44</v>
      </c>
      <c r="S43" s="6">
        <v>52</v>
      </c>
      <c r="T43" s="54">
        <f t="shared" si="8"/>
        <v>29.270888770622673</v>
      </c>
      <c r="U43" s="17">
        <f t="shared" si="9"/>
        <v>81.270888770622676</v>
      </c>
      <c r="V43" s="6">
        <f t="shared" si="10"/>
        <v>1518.4292554834906</v>
      </c>
      <c r="W43" s="6">
        <f t="shared" si="13"/>
        <v>1279.0900000000001</v>
      </c>
    </row>
    <row r="44" spans="1:25" x14ac:dyDescent="0.25">
      <c r="A44" s="5" t="s">
        <v>37</v>
      </c>
      <c r="B44" s="5"/>
      <c r="C44" s="6">
        <f t="shared" si="14"/>
        <v>335.05000000000007</v>
      </c>
      <c r="D44" s="5"/>
      <c r="E44" s="5"/>
      <c r="F44" s="14">
        <v>335.05000000000007</v>
      </c>
      <c r="G44" s="7">
        <v>0</v>
      </c>
      <c r="H44" s="8">
        <f t="shared" si="15"/>
        <v>0</v>
      </c>
      <c r="I44" s="9">
        <f t="shared" si="3"/>
        <v>0</v>
      </c>
      <c r="J44" s="10">
        <v>0</v>
      </c>
      <c r="K44" s="11">
        <f t="shared" si="4"/>
        <v>0</v>
      </c>
      <c r="L44" s="12">
        <f t="shared" si="5"/>
        <v>0</v>
      </c>
      <c r="M44" s="10">
        <f t="shared" si="6"/>
        <v>335.05000000000007</v>
      </c>
      <c r="N44" s="6">
        <f t="shared" si="16"/>
        <v>335.05000000000007</v>
      </c>
      <c r="O44" s="13"/>
      <c r="P44" s="13"/>
      <c r="Q44" s="6">
        <f t="shared" si="7"/>
        <v>335.05000000000007</v>
      </c>
      <c r="R44" s="5">
        <v>125</v>
      </c>
      <c r="S44" s="6">
        <v>0</v>
      </c>
      <c r="T44" s="54">
        <f t="shared" si="8"/>
        <v>83.155934007450782</v>
      </c>
      <c r="U44" s="17">
        <f t="shared" si="9"/>
        <v>83.155934007450782</v>
      </c>
      <c r="V44" s="6">
        <f t="shared" si="10"/>
        <v>418.20593400745088</v>
      </c>
      <c r="W44" s="6">
        <f t="shared" si="13"/>
        <v>335.05000000000007</v>
      </c>
      <c r="Y44" s="4"/>
    </row>
    <row r="45" spans="1:25" x14ac:dyDescent="0.25">
      <c r="A45" s="5" t="s">
        <v>50</v>
      </c>
      <c r="B45" s="5">
        <v>158</v>
      </c>
      <c r="C45" s="6">
        <f t="shared" si="14"/>
        <v>157.52300661550657</v>
      </c>
      <c r="D45" s="5">
        <v>172</v>
      </c>
      <c r="E45" s="5"/>
      <c r="F45" s="14">
        <v>1600.6379999999999</v>
      </c>
      <c r="G45" s="7">
        <v>53</v>
      </c>
      <c r="H45" s="8">
        <f t="shared" si="15"/>
        <v>104.52500661550675</v>
      </c>
      <c r="I45" s="9">
        <f t="shared" si="3"/>
        <v>157.52500661550675</v>
      </c>
      <c r="J45" s="10">
        <v>52</v>
      </c>
      <c r="K45" s="11">
        <f t="shared" si="4"/>
        <v>114.39212556530991</v>
      </c>
      <c r="L45" s="12">
        <f t="shared" si="5"/>
        <v>166.39212556530993</v>
      </c>
      <c r="M45" s="10">
        <f t="shared" si="6"/>
        <v>323.9151321808165</v>
      </c>
      <c r="N45" s="6">
        <f t="shared" si="16"/>
        <v>1758.1630066155067</v>
      </c>
      <c r="O45" s="13">
        <v>1600.64</v>
      </c>
      <c r="P45" s="13">
        <v>323.92</v>
      </c>
      <c r="Q45" s="6">
        <f t="shared" si="7"/>
        <v>-4.8678191835165308E-3</v>
      </c>
      <c r="R45" s="5">
        <v>175</v>
      </c>
      <c r="S45" s="6">
        <v>52</v>
      </c>
      <c r="T45" s="54">
        <f t="shared" si="8"/>
        <v>116.41830761043109</v>
      </c>
      <c r="U45" s="17">
        <f t="shared" si="9"/>
        <v>168.4183076104311</v>
      </c>
      <c r="V45" s="6">
        <f t="shared" si="10"/>
        <v>168.41343979124758</v>
      </c>
      <c r="W45" s="6">
        <v>0</v>
      </c>
    </row>
    <row r="46" spans="1:25" x14ac:dyDescent="0.25">
      <c r="A46" s="5" t="s">
        <v>57</v>
      </c>
      <c r="B46" s="5">
        <v>61</v>
      </c>
      <c r="C46" s="6">
        <f t="shared" si="14"/>
        <v>772.72459116168295</v>
      </c>
      <c r="D46" s="5">
        <v>62</v>
      </c>
      <c r="E46" s="5"/>
      <c r="F46" s="14">
        <v>679.37</v>
      </c>
      <c r="G46" s="7">
        <v>53</v>
      </c>
      <c r="H46" s="8">
        <f t="shared" si="15"/>
        <v>40.354591161682983</v>
      </c>
      <c r="I46" s="9">
        <f t="shared" si="3"/>
        <v>93.354591161682976</v>
      </c>
      <c r="J46" s="10">
        <v>52</v>
      </c>
      <c r="K46" s="11">
        <f t="shared" si="4"/>
        <v>41.234370843309385</v>
      </c>
      <c r="L46" s="12">
        <f t="shared" si="5"/>
        <v>93.234370843309392</v>
      </c>
      <c r="M46" s="10">
        <f t="shared" si="6"/>
        <v>865.95896200499237</v>
      </c>
      <c r="N46" s="6">
        <f t="shared" si="16"/>
        <v>772.72459116168295</v>
      </c>
      <c r="O46" s="13"/>
      <c r="P46" s="13"/>
      <c r="Q46" s="6">
        <f t="shared" si="7"/>
        <v>865.95896200499237</v>
      </c>
      <c r="R46" s="5">
        <v>61</v>
      </c>
      <c r="S46" s="6">
        <v>52</v>
      </c>
      <c r="T46" s="54">
        <f t="shared" si="8"/>
        <v>40.580095795635977</v>
      </c>
      <c r="U46" s="17">
        <f t="shared" si="9"/>
        <v>92.58009579563597</v>
      </c>
      <c r="V46" s="6">
        <f t="shared" si="10"/>
        <v>958.53905780062837</v>
      </c>
      <c r="W46" s="6">
        <f t="shared" ref="W46:W57" si="17">F46-O46-P46</f>
        <v>679.37</v>
      </c>
    </row>
    <row r="47" spans="1:25" x14ac:dyDescent="0.25">
      <c r="A47" s="5" t="s">
        <v>38</v>
      </c>
      <c r="B47" s="5">
        <v>29</v>
      </c>
      <c r="C47" s="6">
        <f t="shared" si="14"/>
        <v>677.106969568669</v>
      </c>
      <c r="D47" s="5">
        <v>29</v>
      </c>
      <c r="E47" s="5"/>
      <c r="F47" s="14">
        <v>604.92200000000003</v>
      </c>
      <c r="G47" s="7">
        <v>53</v>
      </c>
      <c r="H47" s="8">
        <f t="shared" si="15"/>
        <v>19.184969568668961</v>
      </c>
      <c r="I47" s="9">
        <f t="shared" si="3"/>
        <v>72.184969568668961</v>
      </c>
      <c r="J47" s="10">
        <v>52</v>
      </c>
      <c r="K47" s="11">
        <f t="shared" si="4"/>
        <v>19.28704442670923</v>
      </c>
      <c r="L47" s="12">
        <f t="shared" si="5"/>
        <v>71.28704442670923</v>
      </c>
      <c r="M47" s="10">
        <f t="shared" si="6"/>
        <v>748.39401399537826</v>
      </c>
      <c r="N47" s="6">
        <f t="shared" si="16"/>
        <v>677.106969568669</v>
      </c>
      <c r="O47" s="13"/>
      <c r="P47" s="13"/>
      <c r="Q47" s="6">
        <f t="shared" si="7"/>
        <v>748.39401399537826</v>
      </c>
      <c r="R47" s="5">
        <v>29</v>
      </c>
      <c r="S47" s="6">
        <v>52</v>
      </c>
      <c r="T47" s="54">
        <f t="shared" si="8"/>
        <v>19.292176689728581</v>
      </c>
      <c r="U47" s="17">
        <f t="shared" si="9"/>
        <v>71.292176689728578</v>
      </c>
      <c r="V47" s="6">
        <f t="shared" si="10"/>
        <v>819.68619068510679</v>
      </c>
      <c r="W47" s="6">
        <f t="shared" si="17"/>
        <v>604.92200000000003</v>
      </c>
    </row>
    <row r="48" spans="1:25" x14ac:dyDescent="0.25">
      <c r="A48" s="5" t="s">
        <v>39</v>
      </c>
      <c r="B48" s="5">
        <v>44</v>
      </c>
      <c r="C48" s="6">
        <f t="shared" si="14"/>
        <v>563.23622969039423</v>
      </c>
      <c r="D48" s="5">
        <v>46</v>
      </c>
      <c r="E48" s="5"/>
      <c r="F48" s="14">
        <v>481.12799999999999</v>
      </c>
      <c r="G48" s="7">
        <v>53</v>
      </c>
      <c r="H48" s="8">
        <f t="shared" si="15"/>
        <v>29.108229690394285</v>
      </c>
      <c r="I48" s="9">
        <f t="shared" si="3"/>
        <v>82.108229690394282</v>
      </c>
      <c r="J48" s="10">
        <v>52</v>
      </c>
      <c r="K48" s="11">
        <f t="shared" si="4"/>
        <v>30.593242883745674</v>
      </c>
      <c r="L48" s="12">
        <f t="shared" si="5"/>
        <v>82.593242883745674</v>
      </c>
      <c r="M48" s="10">
        <f t="shared" si="6"/>
        <v>645.82947257413991</v>
      </c>
      <c r="N48" s="6">
        <f t="shared" si="16"/>
        <v>563.23622969039423</v>
      </c>
      <c r="O48" s="13"/>
      <c r="P48" s="13"/>
      <c r="Q48" s="6">
        <f t="shared" si="7"/>
        <v>645.82947257413991</v>
      </c>
      <c r="R48" s="5">
        <v>43</v>
      </c>
      <c r="S48" s="6">
        <v>52</v>
      </c>
      <c r="T48" s="54">
        <f t="shared" si="8"/>
        <v>28.605641298563068</v>
      </c>
      <c r="U48" s="17">
        <f t="shared" si="9"/>
        <v>80.605641298563071</v>
      </c>
      <c r="V48" s="6">
        <f t="shared" si="10"/>
        <v>726.43511387270303</v>
      </c>
      <c r="W48" s="6">
        <f t="shared" si="17"/>
        <v>481.12799999999999</v>
      </c>
    </row>
    <row r="49" spans="1:23" x14ac:dyDescent="0.25">
      <c r="A49" s="5" t="s">
        <v>40</v>
      </c>
      <c r="B49" s="5">
        <v>22</v>
      </c>
      <c r="C49" s="6">
        <f t="shared" si="14"/>
        <v>291.6621148451971</v>
      </c>
      <c r="D49" s="5">
        <v>20</v>
      </c>
      <c r="E49" s="5">
        <v>920</v>
      </c>
      <c r="F49" s="14">
        <v>404.10799999999995</v>
      </c>
      <c r="G49" s="7">
        <v>53</v>
      </c>
      <c r="H49" s="8">
        <f t="shared" si="15"/>
        <v>14.554114845197143</v>
      </c>
      <c r="I49" s="9">
        <f t="shared" si="3"/>
        <v>67.554114845197148</v>
      </c>
      <c r="J49" s="10">
        <v>52</v>
      </c>
      <c r="K49" s="11">
        <f t="shared" si="4"/>
        <v>13.301409949454641</v>
      </c>
      <c r="L49" s="12">
        <f t="shared" si="5"/>
        <v>65.301409949454637</v>
      </c>
      <c r="M49" s="10">
        <f t="shared" si="6"/>
        <v>356.96352479465173</v>
      </c>
      <c r="N49" s="6">
        <f t="shared" si="16"/>
        <v>471.6621148451971</v>
      </c>
      <c r="O49" s="13">
        <v>180</v>
      </c>
      <c r="P49" s="13">
        <f>50+74</f>
        <v>124</v>
      </c>
      <c r="Q49" s="6">
        <f t="shared" si="7"/>
        <v>232.96352479465173</v>
      </c>
      <c r="R49" s="5">
        <v>22</v>
      </c>
      <c r="S49" s="6">
        <v>52</v>
      </c>
      <c r="T49" s="54">
        <f t="shared" si="8"/>
        <v>14.635444385311336</v>
      </c>
      <c r="U49" s="17">
        <f t="shared" si="9"/>
        <v>66.635444385311331</v>
      </c>
      <c r="V49" s="6">
        <f t="shared" si="10"/>
        <v>299.59896917996309</v>
      </c>
      <c r="W49" s="6">
        <f t="shared" si="17"/>
        <v>100.10799999999995</v>
      </c>
    </row>
    <row r="50" spans="1:23" x14ac:dyDescent="0.25">
      <c r="A50" s="5" t="s">
        <v>41</v>
      </c>
      <c r="B50" s="5">
        <v>51</v>
      </c>
      <c r="C50" s="6">
        <f t="shared" si="14"/>
        <v>509.0550844138661</v>
      </c>
      <c r="D50" s="5">
        <v>50</v>
      </c>
      <c r="E50" s="5"/>
      <c r="F50" s="14">
        <v>422.31600000000003</v>
      </c>
      <c r="G50" s="7">
        <v>53</v>
      </c>
      <c r="H50" s="8">
        <f t="shared" si="15"/>
        <v>33.739084413866102</v>
      </c>
      <c r="I50" s="9">
        <f t="shared" si="3"/>
        <v>86.739084413866095</v>
      </c>
      <c r="J50" s="10">
        <v>52</v>
      </c>
      <c r="K50" s="11">
        <f t="shared" si="4"/>
        <v>33.2535248736366</v>
      </c>
      <c r="L50" s="12">
        <f t="shared" si="5"/>
        <v>85.253524873636593</v>
      </c>
      <c r="M50" s="10">
        <f t="shared" si="6"/>
        <v>594.30860928750269</v>
      </c>
      <c r="N50" s="6">
        <f t="shared" si="16"/>
        <v>509.0550844138661</v>
      </c>
      <c r="O50" s="13"/>
      <c r="P50" s="13"/>
      <c r="Q50" s="6">
        <f t="shared" si="7"/>
        <v>594.30860928750269</v>
      </c>
      <c r="R50" s="5">
        <v>47</v>
      </c>
      <c r="S50" s="6">
        <v>52</v>
      </c>
      <c r="T50" s="54">
        <f t="shared" si="8"/>
        <v>31.266631186801494</v>
      </c>
      <c r="U50" s="17">
        <f t="shared" si="9"/>
        <v>83.26663118680149</v>
      </c>
      <c r="V50" s="6">
        <f t="shared" si="10"/>
        <v>677.57524047430422</v>
      </c>
      <c r="W50" s="6">
        <f t="shared" si="17"/>
        <v>422.31600000000003</v>
      </c>
    </row>
    <row r="51" spans="1:23" x14ac:dyDescent="0.25">
      <c r="A51" s="5" t="s">
        <v>42</v>
      </c>
      <c r="B51" s="5">
        <v>178</v>
      </c>
      <c r="C51" s="6">
        <f t="shared" si="14"/>
        <v>174.81202011114055</v>
      </c>
      <c r="D51" s="5">
        <v>177</v>
      </c>
      <c r="E51" s="5">
        <v>1380</v>
      </c>
      <c r="F51" s="14">
        <v>16.05600000000004</v>
      </c>
      <c r="G51" s="7">
        <v>53</v>
      </c>
      <c r="H51" s="8">
        <f t="shared" si="15"/>
        <v>117.75602011114051</v>
      </c>
      <c r="I51" s="9">
        <f t="shared" si="3"/>
        <v>170.75602011114051</v>
      </c>
      <c r="J51" s="10">
        <v>52</v>
      </c>
      <c r="K51" s="11">
        <f t="shared" si="4"/>
        <v>117.71747805267357</v>
      </c>
      <c r="L51" s="12">
        <f t="shared" si="5"/>
        <v>169.71747805267358</v>
      </c>
      <c r="M51" s="10">
        <f t="shared" si="6"/>
        <v>344.52949816381414</v>
      </c>
      <c r="N51" s="6">
        <f t="shared" si="16"/>
        <v>186.81202011114055</v>
      </c>
      <c r="O51" s="13">
        <v>12</v>
      </c>
      <c r="P51" s="13"/>
      <c r="Q51" s="6">
        <f t="shared" si="7"/>
        <v>344.52949816381414</v>
      </c>
      <c r="R51" s="5">
        <v>183</v>
      </c>
      <c r="S51" s="6">
        <v>52</v>
      </c>
      <c r="T51" s="54">
        <f t="shared" si="8"/>
        <v>121.74028738690794</v>
      </c>
      <c r="U51" s="17">
        <f t="shared" si="9"/>
        <v>173.74028738690794</v>
      </c>
      <c r="V51" s="6">
        <f t="shared" si="10"/>
        <v>518.26978555072208</v>
      </c>
      <c r="W51" s="6">
        <f t="shared" si="17"/>
        <v>4.05600000000004</v>
      </c>
    </row>
    <row r="52" spans="1:23" x14ac:dyDescent="0.25">
      <c r="A52" s="5" t="s">
        <v>51</v>
      </c>
      <c r="B52" s="5">
        <v>52</v>
      </c>
      <c r="C52" s="6">
        <f t="shared" si="14"/>
        <v>877.7386350886477</v>
      </c>
      <c r="D52" s="5">
        <v>53</v>
      </c>
      <c r="E52" s="5"/>
      <c r="F52" s="14">
        <v>790.33799999999997</v>
      </c>
      <c r="G52" s="7">
        <v>53</v>
      </c>
      <c r="H52" s="8">
        <f t="shared" si="15"/>
        <v>34.400635088647789</v>
      </c>
      <c r="I52" s="9">
        <f t="shared" si="3"/>
        <v>87.400635088647789</v>
      </c>
      <c r="J52" s="10">
        <v>52</v>
      </c>
      <c r="K52" s="11">
        <f t="shared" si="4"/>
        <v>35.2487363660548</v>
      </c>
      <c r="L52" s="12">
        <f t="shared" si="5"/>
        <v>87.2487363660548</v>
      </c>
      <c r="M52" s="10">
        <f t="shared" si="6"/>
        <v>964.9873714547025</v>
      </c>
      <c r="N52" s="6">
        <f t="shared" si="16"/>
        <v>877.7386350886477</v>
      </c>
      <c r="O52" s="13"/>
      <c r="P52" s="13"/>
      <c r="Q52" s="6">
        <f t="shared" si="7"/>
        <v>964.9873714547025</v>
      </c>
      <c r="R52" s="5">
        <v>62</v>
      </c>
      <c r="S52" s="6">
        <v>52</v>
      </c>
      <c r="T52" s="54">
        <f t="shared" si="8"/>
        <v>41.245343267695588</v>
      </c>
      <c r="U52" s="17">
        <f t="shared" si="9"/>
        <v>93.245343267695588</v>
      </c>
      <c r="V52" s="6">
        <f t="shared" si="10"/>
        <v>1058.232714722398</v>
      </c>
      <c r="W52" s="6">
        <f t="shared" si="17"/>
        <v>790.33799999999997</v>
      </c>
    </row>
    <row r="53" spans="1:23" x14ac:dyDescent="0.25">
      <c r="A53" s="5" t="s">
        <v>43</v>
      </c>
      <c r="B53" s="5">
        <v>28</v>
      </c>
      <c r="C53" s="6">
        <f t="shared" si="14"/>
        <v>71.519418893887135</v>
      </c>
      <c r="D53" s="5">
        <v>29</v>
      </c>
      <c r="E53" s="5">
        <v>1210.3599999999999</v>
      </c>
      <c r="F53" s="14">
        <v>-4.0000000001327862E-3</v>
      </c>
      <c r="G53" s="7">
        <v>53</v>
      </c>
      <c r="H53" s="8">
        <f t="shared" si="15"/>
        <v>18.523418893887271</v>
      </c>
      <c r="I53" s="9">
        <f t="shared" si="3"/>
        <v>71.523418893887268</v>
      </c>
      <c r="J53" s="10">
        <v>52</v>
      </c>
      <c r="K53" s="11">
        <f t="shared" si="4"/>
        <v>19.28704442670923</v>
      </c>
      <c r="L53" s="12">
        <f t="shared" si="5"/>
        <v>71.28704442670923</v>
      </c>
      <c r="M53" s="10">
        <f t="shared" si="6"/>
        <v>142.80646332059638</v>
      </c>
      <c r="N53" s="6">
        <f t="shared" si="16"/>
        <v>71.519418893887135</v>
      </c>
      <c r="O53" s="13"/>
      <c r="P53" s="13"/>
      <c r="Q53" s="6">
        <f t="shared" si="7"/>
        <v>142.80646332059638</v>
      </c>
      <c r="R53" s="5">
        <v>25</v>
      </c>
      <c r="S53" s="6">
        <v>52</v>
      </c>
      <c r="T53" s="54">
        <f t="shared" si="8"/>
        <v>16.631186801490156</v>
      </c>
      <c r="U53" s="17">
        <f t="shared" si="9"/>
        <v>68.631186801490159</v>
      </c>
      <c r="V53" s="6">
        <f t="shared" si="10"/>
        <v>211.43765012208655</v>
      </c>
      <c r="W53" s="6">
        <f t="shared" si="17"/>
        <v>-4.0000000001327862E-3</v>
      </c>
    </row>
    <row r="54" spans="1:23" x14ac:dyDescent="0.25">
      <c r="A54" s="5" t="s">
        <v>44</v>
      </c>
      <c r="B54" s="5">
        <v>369</v>
      </c>
      <c r="C54" s="6">
        <f t="shared" si="14"/>
        <v>297.10819899444306</v>
      </c>
      <c r="D54" s="5">
        <v>362</v>
      </c>
      <c r="E54" s="5">
        <v>577.5</v>
      </c>
      <c r="F54" s="14">
        <v>-3.9999999999054126E-3</v>
      </c>
      <c r="G54" s="7">
        <v>53</v>
      </c>
      <c r="H54" s="8">
        <f t="shared" si="15"/>
        <v>244.11219899444296</v>
      </c>
      <c r="I54" s="9">
        <f t="shared" si="3"/>
        <v>297.11219899444296</v>
      </c>
      <c r="J54" s="10">
        <v>52</v>
      </c>
      <c r="K54" s="11">
        <f t="shared" si="4"/>
        <v>240.75552008512901</v>
      </c>
      <c r="L54" s="12">
        <f t="shared" si="5"/>
        <v>292.75552008512898</v>
      </c>
      <c r="M54" s="10">
        <f t="shared" si="6"/>
        <v>589.86371907957209</v>
      </c>
      <c r="N54" s="6">
        <f t="shared" si="16"/>
        <v>297.10819899444306</v>
      </c>
      <c r="O54" s="13"/>
      <c r="P54" s="13"/>
      <c r="Q54" s="6">
        <f t="shared" si="7"/>
        <v>589.86371907957209</v>
      </c>
      <c r="R54" s="5">
        <v>361</v>
      </c>
      <c r="S54" s="6">
        <v>52</v>
      </c>
      <c r="T54" s="54">
        <f t="shared" si="8"/>
        <v>240.15433741351785</v>
      </c>
      <c r="U54" s="17">
        <f t="shared" si="9"/>
        <v>292.15433741351785</v>
      </c>
      <c r="V54" s="6">
        <f t="shared" si="10"/>
        <v>882.01805649308994</v>
      </c>
      <c r="W54" s="6">
        <f t="shared" si="17"/>
        <v>-3.9999999999054126E-3</v>
      </c>
    </row>
    <row r="55" spans="1:23" x14ac:dyDescent="0.25">
      <c r="A55" s="5" t="s">
        <v>2</v>
      </c>
      <c r="B55" s="5">
        <v>67</v>
      </c>
      <c r="C55" s="6">
        <f t="shared" si="14"/>
        <v>415.03389521037315</v>
      </c>
      <c r="D55" s="5">
        <v>64</v>
      </c>
      <c r="E55" s="5"/>
      <c r="F55" s="14">
        <v>317.71000000000004</v>
      </c>
      <c r="G55" s="7">
        <v>53</v>
      </c>
      <c r="H55" s="8">
        <f t="shared" si="15"/>
        <v>44.323895210373117</v>
      </c>
      <c r="I55" s="9">
        <f t="shared" si="3"/>
        <v>97.323895210373109</v>
      </c>
      <c r="J55" s="10">
        <v>52</v>
      </c>
      <c r="K55" s="11">
        <f t="shared" si="4"/>
        <v>42.564511838254852</v>
      </c>
      <c r="L55" s="12">
        <f t="shared" si="5"/>
        <v>94.564511838254845</v>
      </c>
      <c r="M55" s="10">
        <f t="shared" si="6"/>
        <v>509.59840704862802</v>
      </c>
      <c r="N55" s="6">
        <f t="shared" si="16"/>
        <v>415.03389521037315</v>
      </c>
      <c r="O55" s="13"/>
      <c r="P55" s="13"/>
      <c r="Q55" s="6">
        <f t="shared" si="7"/>
        <v>509.59840704862802</v>
      </c>
      <c r="R55" s="5">
        <v>71</v>
      </c>
      <c r="S55" s="6">
        <v>52</v>
      </c>
      <c r="T55" s="54">
        <f t="shared" si="8"/>
        <v>47.232570516232045</v>
      </c>
      <c r="U55" s="17">
        <f t="shared" si="9"/>
        <v>99.232570516232045</v>
      </c>
      <c r="V55" s="6">
        <f t="shared" si="10"/>
        <v>608.83097756486006</v>
      </c>
      <c r="W55" s="6">
        <f t="shared" si="17"/>
        <v>317.71000000000004</v>
      </c>
    </row>
    <row r="56" spans="1:23" x14ac:dyDescent="0.25">
      <c r="A56" s="5" t="s">
        <v>45</v>
      </c>
      <c r="B56" s="5">
        <v>216</v>
      </c>
      <c r="C56" s="6">
        <f t="shared" si="14"/>
        <v>195.89894575284504</v>
      </c>
      <c r="D56" s="5">
        <v>208</v>
      </c>
      <c r="E56" s="5">
        <v>2394.4499999999998</v>
      </c>
      <c r="F56" s="14">
        <v>4.0000000003601599E-3</v>
      </c>
      <c r="G56" s="7">
        <v>53</v>
      </c>
      <c r="H56" s="8">
        <f t="shared" si="15"/>
        <v>142.89494575284468</v>
      </c>
      <c r="I56" s="9">
        <f t="shared" si="3"/>
        <v>195.89494575284468</v>
      </c>
      <c r="J56" s="10">
        <v>52</v>
      </c>
      <c r="K56" s="11">
        <f t="shared" si="4"/>
        <v>138.33466347432827</v>
      </c>
      <c r="L56" s="12">
        <f t="shared" si="5"/>
        <v>190.33466347432827</v>
      </c>
      <c r="M56" s="10">
        <f t="shared" si="6"/>
        <v>386.2336092271733</v>
      </c>
      <c r="N56" s="6">
        <f t="shared" si="16"/>
        <v>195.89894575284504</v>
      </c>
      <c r="O56" s="13"/>
      <c r="P56" s="13"/>
      <c r="Q56" s="6">
        <f t="shared" si="7"/>
        <v>386.2336092271733</v>
      </c>
      <c r="R56" s="5">
        <v>197</v>
      </c>
      <c r="S56" s="6">
        <v>52</v>
      </c>
      <c r="T56" s="54">
        <f t="shared" si="8"/>
        <v>131.05375199574243</v>
      </c>
      <c r="U56" s="17">
        <f t="shared" si="9"/>
        <v>183.05375199574243</v>
      </c>
      <c r="V56" s="6">
        <f t="shared" si="10"/>
        <v>569.28736122291571</v>
      </c>
      <c r="W56" s="6">
        <f t="shared" si="17"/>
        <v>4.0000000003601599E-3</v>
      </c>
    </row>
    <row r="57" spans="1:23" x14ac:dyDescent="0.25">
      <c r="A57" s="5" t="s">
        <v>46</v>
      </c>
      <c r="B57" s="5">
        <v>125</v>
      </c>
      <c r="C57" s="6">
        <f t="shared" si="14"/>
        <v>790.58583434771094</v>
      </c>
      <c r="D57" s="5">
        <v>123</v>
      </c>
      <c r="E57" s="5"/>
      <c r="F57" s="14">
        <v>654.89199999999994</v>
      </c>
      <c r="G57" s="7">
        <v>53</v>
      </c>
      <c r="H57" s="8">
        <f t="shared" si="15"/>
        <v>82.693834347711032</v>
      </c>
      <c r="I57" s="9">
        <f t="shared" si="3"/>
        <v>135.69383434771103</v>
      </c>
      <c r="J57" s="10">
        <v>52</v>
      </c>
      <c r="K57" s="11">
        <f t="shared" si="4"/>
        <v>81.803671189146044</v>
      </c>
      <c r="L57" s="12">
        <f t="shared" si="5"/>
        <v>133.80367118914603</v>
      </c>
      <c r="M57" s="10">
        <f t="shared" si="6"/>
        <v>924.38950553685697</v>
      </c>
      <c r="N57" s="6">
        <f t="shared" si="16"/>
        <v>790.58583434771094</v>
      </c>
      <c r="O57" s="13"/>
      <c r="P57" s="13"/>
      <c r="Q57" s="6">
        <f t="shared" si="7"/>
        <v>924.38950553685697</v>
      </c>
      <c r="R57" s="5">
        <v>116</v>
      </c>
      <c r="S57" s="6">
        <v>52</v>
      </c>
      <c r="T57" s="54">
        <f t="shared" si="8"/>
        <v>77.168706758914325</v>
      </c>
      <c r="U57" s="17">
        <f t="shared" si="9"/>
        <v>129.16870675891431</v>
      </c>
      <c r="V57" s="6">
        <f t="shared" si="10"/>
        <v>1053.5582122957712</v>
      </c>
      <c r="W57" s="6">
        <f t="shared" si="17"/>
        <v>654.89199999999994</v>
      </c>
    </row>
    <row r="58" spans="1:23" x14ac:dyDescent="0.25">
      <c r="A58" s="5" t="s">
        <v>47</v>
      </c>
      <c r="B58" s="5">
        <v>20</v>
      </c>
      <c r="C58" s="6">
        <f t="shared" si="14"/>
        <v>1.5070134956337711</v>
      </c>
      <c r="D58" s="5">
        <v>18</v>
      </c>
      <c r="E58" s="5"/>
      <c r="F58" s="14">
        <v>213.85599999999999</v>
      </c>
      <c r="G58" s="7">
        <v>53</v>
      </c>
      <c r="H58" s="8">
        <f t="shared" si="15"/>
        <v>13.231013495633766</v>
      </c>
      <c r="I58" s="55">
        <f t="shared" si="3"/>
        <v>66.231013495633761</v>
      </c>
      <c r="J58" s="10">
        <v>52</v>
      </c>
      <c r="K58" s="11">
        <f t="shared" si="4"/>
        <v>11.971268954509178</v>
      </c>
      <c r="L58" s="12">
        <f t="shared" si="5"/>
        <v>63.971268954509178</v>
      </c>
      <c r="M58" s="10">
        <f t="shared" si="6"/>
        <v>65.478282450142956</v>
      </c>
      <c r="N58" s="6">
        <f t="shared" si="16"/>
        <v>280.08701349563376</v>
      </c>
      <c r="O58" s="13">
        <v>278.58</v>
      </c>
      <c r="P58" s="13"/>
      <c r="Q58" s="6">
        <f t="shared" si="7"/>
        <v>65.478282450142956</v>
      </c>
      <c r="R58" s="5">
        <v>20</v>
      </c>
      <c r="S58" s="6">
        <v>52</v>
      </c>
      <c r="T58" s="54">
        <f t="shared" si="8"/>
        <v>13.304949441192125</v>
      </c>
      <c r="U58" s="17">
        <f t="shared" si="9"/>
        <v>65.304949441192122</v>
      </c>
      <c r="V58" s="6">
        <f t="shared" si="10"/>
        <v>130.78323189133508</v>
      </c>
      <c r="W58" s="6">
        <v>0</v>
      </c>
    </row>
    <row r="59" spans="1:23" x14ac:dyDescent="0.25">
      <c r="A59" s="5" t="s">
        <v>3</v>
      </c>
      <c r="B59" s="5"/>
      <c r="C59" s="6">
        <f>SUM(C5:C58)</f>
        <v>56556.941999999988</v>
      </c>
      <c r="D59" s="5">
        <f>SUM(D5:D58)</f>
        <v>3759</v>
      </c>
      <c r="E59" s="6">
        <f>SUM(E5:E58)</f>
        <v>7773.83</v>
      </c>
      <c r="F59" s="14">
        <v>57591.431999999993</v>
      </c>
      <c r="G59" s="8">
        <f t="shared" ref="G59:P59" si="18">SUM(G5:G58)</f>
        <v>2491</v>
      </c>
      <c r="H59" s="8">
        <f t="shared" si="18"/>
        <v>2499.9999999999991</v>
      </c>
      <c r="I59" s="9">
        <f t="shared" si="18"/>
        <v>4991</v>
      </c>
      <c r="J59" s="12">
        <f t="shared" si="18"/>
        <v>2496</v>
      </c>
      <c r="K59" s="12">
        <f t="shared" si="18"/>
        <v>2499.9999999999995</v>
      </c>
      <c r="L59" s="12">
        <f t="shared" si="18"/>
        <v>4996.0000000000009</v>
      </c>
      <c r="M59" s="79">
        <f t="shared" si="18"/>
        <v>61552.941999999995</v>
      </c>
      <c r="N59" s="80">
        <f t="shared" si="18"/>
        <v>62582.431999999993</v>
      </c>
      <c r="O59" s="81">
        <f t="shared" si="18"/>
        <v>6025.49</v>
      </c>
      <c r="P59" s="81">
        <f t="shared" si="18"/>
        <v>2472.98</v>
      </c>
      <c r="Q59" s="80">
        <f t="shared" ref="Q59" si="19">SUM(Q5:Q58)</f>
        <v>59079.962</v>
      </c>
      <c r="R59" s="17">
        <f>SUM(R5:R58)</f>
        <v>3781</v>
      </c>
      <c r="S59" s="17">
        <f>SUM(S5:S58)</f>
        <v>2444</v>
      </c>
      <c r="T59" s="17">
        <f>SUM(T5:T58)</f>
        <v>2515.300691857371</v>
      </c>
      <c r="U59" s="17">
        <f>SUM(U5:U58)</f>
        <v>4959.3006918573719</v>
      </c>
      <c r="V59" s="80">
        <f>SUM(V5:V58)</f>
        <v>62727.286838531611</v>
      </c>
      <c r="W59" s="80"/>
    </row>
    <row r="60" spans="1:23" x14ac:dyDescent="0.25">
      <c r="A60" s="19"/>
      <c r="B60" s="19">
        <f>SUM(B5:B58)</f>
        <v>3779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82"/>
      <c r="P60" s="82"/>
      <c r="Q60" s="19"/>
      <c r="R60" s="19"/>
      <c r="S60" s="19"/>
      <c r="T60" s="19"/>
      <c r="U60" s="19"/>
      <c r="V60" s="19"/>
      <c r="W60" s="19"/>
    </row>
  </sheetData>
  <mergeCells count="9">
    <mergeCell ref="W2:W3"/>
    <mergeCell ref="V2:V3"/>
    <mergeCell ref="S2:U3"/>
    <mergeCell ref="A2:A4"/>
    <mergeCell ref="Q2:Q4"/>
    <mergeCell ref="R2:R4"/>
    <mergeCell ref="D2:D3"/>
    <mergeCell ref="G2:H2"/>
    <mergeCell ref="J2:K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Enn Kirsman</dc:creator>
  <cp:lastModifiedBy>Ere Uibo</cp:lastModifiedBy>
  <cp:lastPrinted>2025-01-15T14:49:32Z</cp:lastPrinted>
  <dcterms:created xsi:type="dcterms:W3CDTF">2014-01-30T13:03:44Z</dcterms:created>
  <dcterms:modified xsi:type="dcterms:W3CDTF">2026-03-19T08:06:59Z</dcterms:modified>
</cp:coreProperties>
</file>