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kuusaluvallavalitsus-my.sharepoint.com/personal/andres_podra_kuusalu_ee/Documents/Töölaud/arendusjuht/eelnõud/Kuusalu Kliima - ja energiakava/kliimakava 10.02.2026 parandused/"/>
    </mc:Choice>
  </mc:AlternateContent>
  <xr:revisionPtr revIDLastSave="3" documentId="13_ncr:1_{0B2CD22C-2817-4B34-AC83-9FBFACA49384}" xr6:coauthVersionLast="47" xr6:coauthVersionMax="47" xr10:uidLastSave="{34B590CC-B4E6-4162-8253-8D325E1DF6F9}"/>
  <bookViews>
    <workbookView xWindow="28680" yWindow="-120" windowWidth="29040" windowHeight="15720" tabRatio="910" firstSheet="1" activeTab="6" xr2:uid="{ED033D0F-F167-42B4-B962-3710327EAE3A}"/>
  </bookViews>
  <sheets>
    <sheet name="Sisujuht" sheetId="11" r:id="rId1"/>
    <sheet name="Maakasutus ja ..." sheetId="22" r:id="rId2"/>
    <sheet name="Sheet1" sheetId="21" state="hidden" r:id="rId3"/>
    <sheet name="Looduskeskkond" sheetId="23" r:id="rId4"/>
    <sheet name="Energeetika ja..." sheetId="9" r:id="rId5"/>
    <sheet name="Taristu ja ehitised" sheetId="8" r:id="rId6"/>
    <sheet name="Liikuvus" sheetId="15" r:id="rId7"/>
    <sheet name="Elanikkonnakaitse" sheetId="1" r:id="rId8"/>
    <sheet name="Majandus" sheetId="5" r:id="rId9"/>
    <sheet name="Ringmajandus ja veemajandus" sheetId="16" r:id="rId10"/>
    <sheet name="Biomajandus" sheetId="24" r:id="rId11"/>
    <sheet name="Kogukond, ... " sheetId="25" r:id="rId12"/>
    <sheet name="Täpsem energeetika seirekava" sheetId="27" r:id="rId13"/>
  </sheets>
  <definedNames>
    <definedName name="_xlnm._FilterDatabase" localSheetId="1" hidden="1">'Maakasutus ja ...'!$A$3:$K$33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27" l="1"/>
  <c r="E12" i="27"/>
  <c r="G62" i="27"/>
  <c r="G59" i="27"/>
  <c r="E54" i="27"/>
  <c r="G54" i="27" s="1"/>
  <c r="G53" i="27"/>
  <c r="E51" i="27"/>
  <c r="E45" i="27"/>
  <c r="G45" i="27" s="1"/>
  <c r="G43" i="27"/>
  <c r="E32" i="27"/>
  <c r="G28" i="27"/>
  <c r="E28" i="27"/>
  <c r="E26" i="27"/>
  <c r="E25" i="27"/>
  <c r="G21" i="27"/>
  <c r="E21" i="27"/>
  <c r="G20" i="27"/>
  <c r="E20" i="27"/>
  <c r="G17" i="27"/>
  <c r="G11" i="27"/>
  <c r="E11" i="27"/>
  <c r="G10" i="27"/>
  <c r="E10" i="27"/>
  <c r="E9" i="27"/>
  <c r="G9" i="27" s="1"/>
  <c r="G8" i="27"/>
  <c r="E7" i="27"/>
  <c r="G26" i="27" l="1"/>
  <c r="G7"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tc={CEC54E2B-4156-4DD2-90E4-7396B64FAC2C}</author>
    <author>tc={ACDAD5A8-811C-4DED-BB73-F70F9627311B}</author>
    <author>tc={C086C5B5-4880-4FE9-808F-581F443F3DC1}</author>
    <author>tc={263935C1-8760-4CC0-9D23-7CCB5C1BFF56}</author>
    <author>tc={A959B971-384E-47AC-9A11-1CC22ABE8056}</author>
  </authors>
  <commentList>
    <comment ref="E5" authorId="0" shapeId="0" xr:uid="{CEC54E2B-4156-4DD2-90E4-7396B64FAC2C}">
      <text>
        <t>[Lõimkommentaar]
Teie Exceli versioon võimaldab teil seda lõimkommentaari lugeda, ent kõik sellesse tehtud muudatused eemaldatakse, kui fail avatakse Exceli uuemas versioonis. Lisateavet leiate siit: https://go.microsoft.com/fwlink/?linkid=870924.
Kommentaar:
    KOV tasemel ei ole hinnatud, aga riiklikul tasemel on. Kuusalu vallas ei ole suure heitmekoguse objekte. Sellistele objektidele väljastab lube keskkonnaamet. KOV objekte on kaardistatud ning nende heitmekogus on madal.
Vastus:
    Siin peetakse eelkõige silmas KOVi enda tegevusega kaasnevat süsinikuheidet. Esmane kaardistus tehakse ära käesoleva kliima- ja energiakava raames, sh nähakse ette vajalikud meetmed süsinikuheite vähendamiseks.</t>
      </text>
    </comment>
    <comment ref="A7" authorId="1" shapeId="0" xr:uid="{ACDAD5A8-811C-4DED-BB73-F70F9627311B}">
      <text>
        <t>[Lõimkommentaar]
Teie Exceli versioon võimaldab teil seda lõimkommentaari lugeda, ent kõik sellesse tehtud muudatused eemaldatakse, kui fail avatakse Exceli uuemas versioonis. Lisateavet leiate siit: https://go.microsoft.com/fwlink/?linkid=870924.
Kommentaar:
    Kas siin võiks olla eesmägiks alevike sadevete süsteemide kaardistamine ja rekonsitrueerimine, rajamine?</t>
      </text>
    </comment>
    <comment ref="A11" authorId="2" shapeId="0" xr:uid="{C086C5B5-4880-4FE9-808F-581F443F3DC1}">
      <text>
        <t>[Lõimkommentaar]
Teie Exceli versioon võimaldab teil seda lõimkommentaari lugeda, ent kõik sellesse tehtud muudatused eemaldatakse, kui fail avatakse Exceli uuemas versioonis. Lisateavet leiate siit: https://go.microsoft.com/fwlink/?linkid=870924.
Kommentaar:
    Üldplaneering on selle punkti juures väga üldine dokument. Üks on haljastuse juurde rajamine, teine teema on aga olemasoleva haljastuse säilitamine ja kaitsmine, millega üldpalneering otseselt ei tegele, kuid mida saab reguleerida raieubade jne tingimutega</t>
      </text>
    </comment>
    <comment ref="H11" authorId="3" shapeId="0" xr:uid="{263935C1-8760-4CC0-9D23-7CCB5C1BFF56}">
      <text>
        <t>[Lõimkommentaar]
Teie Exceli versioon võimaldab teil seda lõimkommentaari lugeda, ent kõik sellesse tehtud muudatused eemaldatakse, kui fail avatakse Exceli uuemas versioonis. Lisateavet leiate siit: https://go.microsoft.com/fwlink/?linkid=870924.
Kommentaar:
    Kuna koostatavas üldplaneeringus on määratud meetmed soojussaarte leevendamiseks, siis oleme selle sisse jätnud.</t>
      </text>
    </comment>
    <comment ref="G27" authorId="4" shapeId="0" xr:uid="{A959B971-384E-47AC-9A11-1CC22ABE8056}">
      <text>
        <t>[Lõimkommentaar]
Teie Exceli versioon võimaldab teil seda lõimkommentaari lugeda, ent kõik sellesse tehtud muudatused eemaldatakse, kui fail avatakse Exceli uuemas versioonis. Lisateavet leiate siit: https://go.microsoft.com/fwlink/?linkid=870924.
Kommentaar:
    Kas siin ei võiks olla samuti aktiivsem tegevuskava?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tc={7B310012-F60E-49F5-9723-0CA3BDB3D59C}</author>
    <author>tc={09FD09BB-BCB6-4160-B4FC-F26CB686EBDA}</author>
    <author>tc={4922B751-E44A-4B23-9E24-C7C07CFDD998}</author>
  </authors>
  <commentList>
    <comment ref="H9" authorId="0" shapeId="0" xr:uid="{7B310012-F60E-49F5-9723-0CA3BDB3D59C}">
      <text>
        <t>[Lõimkommentaar]
Teie Exceli versioon võimaldab teil seda lõimkommentaari lugeda, ent kõik sellesse tehtud muudatused eemaldatakse, kui fail avatakse Exceli uuemas versioonis. Lisateavet leiate siit: https://go.microsoft.com/fwlink/?linkid=870924.
Kommentaar:
    See tegevus on kaaluda. Siin ei ole mingit juttu elluviimisest. Mõte on hea, aga ei tea kuidas teostatavusega on.
Vastus:
    Jällegi ma leian ,et ei olene üldplaneeringust- see on igapäevane töö, mille teostamsieks ei ole vaja üldpalneeringut
Vastus:
    Kuna koostatavas ÜP-s on maastikukaitseala laiendamise ettepanek tehtud ja see otseselt seostub looduskoosluste kaitse ja säilitamise teemaga, mis on ka kliimavaldkonnas oluline, on minu ettepanek see tegevus sisse jätta ja just selles kontekstis, et "kaaluda" maastikukaitseala laiendamist. See ei tähenda, et maastikukaitseala peab laiendama tähtajaks, võib ka põhjendada, miks laiendamist ei tehta.</t>
      </text>
    </comment>
    <comment ref="H20" authorId="1" shapeId="0" xr:uid="{09FD09BB-BCB6-4160-B4FC-F26CB686EBDA}">
      <text>
        <t>[Lõimkommentaar]
Teie Exceli versioon võimaldab teil seda lõimkommentaari lugeda, ent kõik sellesse tehtud muudatused eemaldatakse, kui fail avatakse Exceli uuemas versioonis. Lisateavet leiate siit: https://go.microsoft.com/fwlink/?linkid=870924.
Kommentaar:
    Ettepanekud tehtud, aga sellega on tehtud ka ettepanekud Maakonnaplaneeringu muutmiseks. Ei tea kuidas see menetlus läheb.
Vastus:
    Isegi rohevõrgustiku säilitamist MP määratud ulatuses saab pidada rohevõrgustiku ja üldiselt rohealade osakaalu säilitamise meetmena ehk minu ettepanek on see sisse jätta.</t>
      </text>
    </comment>
    <comment ref="E23" authorId="2" shapeId="0" xr:uid="{4922B751-E44A-4B23-9E24-C7C07CFDD998}">
      <text>
        <t>[Lõimkommentaar]
Teie Exceli versioon võimaldab teil seda lõimkommentaari lugeda, ent kõik sellesse tehtud muudatused eemaldatakse, kui fail avatakse Exceli uuemas versioonis. Lisateavet leiate siit: https://go.microsoft.com/fwlink/?linkid=870924.
Kommentaar:
    Käitume pöördumiste põhiselt. Eraldi meetmekava ega eelarvelisi vahendeid ei ole. 
Vastus:
    Ehk saan aru, et tegevused võib sellisel kujul sisse jätta?</t>
      </text>
    </comment>
  </commentList>
</comments>
</file>

<file path=xl/sharedStrings.xml><?xml version="1.0" encoding="utf-8"?>
<sst xmlns="http://schemas.openxmlformats.org/spreadsheetml/2006/main" count="1316" uniqueCount="683">
  <si>
    <t>Teemalehed</t>
  </si>
  <si>
    <t>Maakasutus ja planeerimine</t>
  </si>
  <si>
    <t>Looduskeskkond</t>
  </si>
  <si>
    <t>Energeetika ja varustuskindlus</t>
  </si>
  <si>
    <t>Taristu ja ehitised</t>
  </si>
  <si>
    <t>Liikuvus</t>
  </si>
  <si>
    <t>Elanikkonna kaitse ja riskide maandamine, s.h. tervis, sotsiaalhoolekanne ja päästevõimekus</t>
  </si>
  <si>
    <t>Majandus s.h keskkonnahoidlikud riigihanked ja ettevõtlus (tööstuslik tootmine ja toodete kasutus)</t>
  </si>
  <si>
    <t>Ringmajandus, jäätmed ja veemajandus</t>
  </si>
  <si>
    <t>Biomajandus</t>
  </si>
  <si>
    <t>Kogukond, teadlikkus ja koostöö</t>
  </si>
  <si>
    <t>Täpsem energeetika seirekava</t>
  </si>
  <si>
    <t>Algusesse</t>
  </si>
  <si>
    <t>Väide</t>
  </si>
  <si>
    <t>Kohaldub</t>
  </si>
  <si>
    <t>Ei kohaldu</t>
  </si>
  <si>
    <t>Kui ei, siis miks ei ole kohalduv</t>
  </si>
  <si>
    <t>Kui jah, siis kus kajastub kirjeldus</t>
  </si>
  <si>
    <t>Viide dokumendile</t>
  </si>
  <si>
    <t>Tegevused eesmärgini jõudmiseks, vajadusel lisada ridu</t>
  </si>
  <si>
    <t>Eesmärgi tähtaeg</t>
  </si>
  <si>
    <t>Eesmärgi mõõdik</t>
  </si>
  <si>
    <t>Vastutaja ja kaasatavad</t>
  </si>
  <si>
    <t>Tulemuslikkus: Täidetud tähtaegselt</t>
  </si>
  <si>
    <t>KOV-i planeerimis- ja ehitusspetsialistidel on piisav pädevus kliimateemaatika arvestamiseks nende igapäevatöös.</t>
  </si>
  <si>
    <t>JAH</t>
  </si>
  <si>
    <t>Kui KOV-i haldusalas on piirkondi, kus esinevad paduvihmadest tingitud üleujutused, tuleb nendes piirkondades üleujutuse tagajärjel toimuvaid riske maandada.  Üleujutuste maandamiseks kasutatakse muuhulgas ka looduspõhiseid lahendusi (viibekraavid,- tiigid, imbväljakud jne)</t>
  </si>
  <si>
    <t xml:space="preserve">Kohalikud planeeringud arvestavad kliimamuutuste mõju ja sellega kaasnevaid riske. </t>
  </si>
  <si>
    <t>Muu väide</t>
  </si>
  <si>
    <t>Looduskeskkond ja elurikkuse säilitamine, sh linnade elurikkus</t>
  </si>
  <si>
    <t>KOV omab ülevaadet oma territooriumi metsade tagavara juurdekasvust.</t>
  </si>
  <si>
    <t>KOV on võtnud meetmeid  võõrliikide tõrjeks enda omandis oleval maal.</t>
  </si>
  <si>
    <t>Muu väide …</t>
  </si>
  <si>
    <t>KOVi hallatavate hoonete lokaalkütteseadmed on kaasajastatud ja energiatõhusad.</t>
  </si>
  <si>
    <t>Koostöös elektri-ettevõtetega on tagatud elektrisüsteemide töö- ja varustuskindlus.</t>
  </si>
  <si>
    <t>On analüüsitud taastuvenergiaressursside osakaalu suurendamise võimalused</t>
  </si>
  <si>
    <t>On tehtud koostööd taastuvenergiaettevõtetega erinevate lahenduste leidmisel sh. kriisiajal toimetulek, energia salvestamise lahendused/potentsiaal, varustuskindluse suurendamine.</t>
  </si>
  <si>
    <t>Tänavavalgustus on ajakohastatud.</t>
  </si>
  <si>
    <t>Tagatud on KOVile kuuluvate ehitiste ja rajatiste vastupidavus äärmuslikele ilmastikuoludele (hoonete soojustus, kütte-, jahutus- ja ventilatsioonisüsteemide töökindlus, vastupidavus, efektiivsus).</t>
  </si>
  <si>
    <t>KOV kasutab hoonete rekonstrueerimisel ja uute hoonete rajamisel võimalikult energiatõhusaid lahendusi.</t>
  </si>
  <si>
    <t>KOV hallatavatele hoonetele on tehtud energiaauditid, mille alusel on kavandatud hoonete rekonstrueerimine (sh hoone automaatika kaasajastamine erikulude haldamiseks).</t>
  </si>
  <si>
    <t>On tehtud koostööd elutähtsate teenuste pakkujatega, sh. sideteenuste kättesaadavus, st ligipääsu ning võimalikult kiire marsruudi korrasoleku tagamine kiirabile, päästemeeskonnale, kohaliku toidupoe olemasolu ja toiduvarud, veesüsteemide töökindlus ja vastupidavus, et parandada piirkonnas nende teenuste toimepidevust ja kättesaadavust; on tõstetud enda valmisolekut elutähtsa teenuste katkestuseks.</t>
  </si>
  <si>
    <t xml:space="preserve">On tagatud ühistranspordi võrgu pidev arendamine ja vajadustele vastavaks kohaldamine, vähese süsinikuheitega transpordisüsteemi arendamine, kergliiklusteedel liiklemise soodustamine. </t>
  </si>
  <si>
    <t>Ühistranspordikeskustega koostöö on hästi toimiv.</t>
  </si>
  <si>
    <t>On analüüsitud ja planeeritud tegevused taastuvenergia osakaalu suurendamiseks liikluses.</t>
  </si>
  <si>
    <t>Tervis, sotsiaalhoolekanne ja päästevõimekus</t>
  </si>
  <si>
    <t>Jah</t>
  </si>
  <si>
    <t>Ei</t>
  </si>
  <si>
    <t>Tegevused eesmärgini jõudmiseks</t>
  </si>
  <si>
    <t>Esmatasandi meditsiiniline abi on piisavalt kättesaadav.</t>
  </si>
  <si>
    <t>Majandus sh keskkonnahoidlikud riigihanked ja ettevõtlus (tööstuslik tootmine ja toodete kasutus)</t>
  </si>
  <si>
    <t>KOV-i alal tegutsevaid ettevõtjaid on  teavitatud kliimamuutustega kaasnevatest riskidest piirkonnas.</t>
  </si>
  <si>
    <t>KOV on teadlik ringmajanduse põhimõtetest ja oskab suunata oma kogukonda neid põhimõtteid rakendama.</t>
  </si>
  <si>
    <t>On hinnatud, kui palju on aktiivset ja potentsiaalset põllumaad ja metsa ning kui suur osa KOV-is on vee- ja kalamajandusel ning turbakaevandusel. On olemas teadmine kui suur on nende sektorite tööhõive kohalikul tasandil. On ettenähtud eelnevalt mainitud sektorite kliimamuutustega kaasnevate riskide maandamine.</t>
  </si>
  <si>
    <t>On analüüsitud kliimamuutustest tingitud potentsiaalsed positiivsed muutused biomajandusele KOVi haldusalas.</t>
  </si>
  <si>
    <t>Biomajandus (põllumajandus, metsandus, muu maakasutus)</t>
  </si>
  <si>
    <t>On hinnatud kliimamuutustest tingitud mõjusid KOV-i kogukonna enimhaavatavatele inimgruppidele.</t>
  </si>
  <si>
    <t xml:space="preserve">On planeeritud enimhaavatavete inimgruppide kliimamuutuste mõjude suhtes haavatuse vähendamine. </t>
  </si>
  <si>
    <t>On tegeletud KOV-i tasandil inimeste riskiteadlikkuse tõstmisega ja juhiste andmisega kriisiolukorras käitumiseks.</t>
  </si>
  <si>
    <t>On tõhustatud riskijuhtimist ja suurendatud KOV-ide ametnike ja töötajate teadlikkust ja kompetentsi kliimamuutustega kaasnevate riskide  ning võimaluste osas kliimamuutuste leevendamisele ja mõjuga kohanemisele kaasa aitamisel.</t>
  </si>
  <si>
    <t>On hinnatud kliimamuutuste leevendamisest tingitud majanduse ümber kujunemise sotsiaalset mõju KOV-i elanikele. Planeeritud on meetmeid nende riskide juhtimiseks.</t>
  </si>
  <si>
    <t xml:space="preserve">KOV hallatavate haridusasutuste, noortekeskuste ja huviringide kaudu suunatakse teadlikkuse tõstmist kliimamuutustest ja ringmajandusest. </t>
  </si>
  <si>
    <t>Andmeallikad</t>
  </si>
  <si>
    <t>%</t>
  </si>
  <si>
    <t>KOV</t>
  </si>
  <si>
    <t>Elering, Elektrilevi, võrguettevõtjad, KOV</t>
  </si>
  <si>
    <t>Kohaliku omavalitsuse üksuses energiasäästu ja taastuvenergiaallikate rakendamise võimaluste analüüs kasvuhoonegaaside heite vähendamiseks</t>
  </si>
  <si>
    <t>Elektrienergia kogutarbimine KOV territooriumil</t>
  </si>
  <si>
    <t>Elering, Elektrilevi, KOV</t>
  </si>
  <si>
    <t>KOV, võrguettevõtja</t>
  </si>
  <si>
    <t>Taastuvelektri tarbimine munitsipaalsektoris</t>
  </si>
  <si>
    <t xml:space="preserve">KOV </t>
  </si>
  <si>
    <t>Taastuvelektri tarbimine KOV territooriumil</t>
  </si>
  <si>
    <t>Elering, Elektrilevi, võrguettevõtjad, KOV?</t>
  </si>
  <si>
    <t>MWh/a</t>
  </si>
  <si>
    <t>Rekonstrueeritud KOV hoonete osakaal</t>
  </si>
  <si>
    <t>KOV/ühistranspordikeskus</t>
  </si>
  <si>
    <t>Ringmajandus ja veemajandus</t>
  </si>
  <si>
    <t>tk</t>
  </si>
  <si>
    <r>
      <t xml:space="preserve">Kohalike omavalitsuste energiamajanduse seireplaani ettepanek: </t>
    </r>
    <r>
      <rPr>
        <i/>
        <sz val="12"/>
        <color rgb="FF00B050"/>
        <rFont val="Calibri"/>
        <family val="2"/>
        <scheme val="minor"/>
      </rPr>
      <t xml:space="preserve">allikas Majandus- ja Kommunikatsiooniministeeriumi tellitud uuring "Kohalikes omavalitsustes energiasäästu ja taastuvenergiaallikate rakendamise võimaluste analüüs kasvuhoonegaaside heite vähendamiseks", III vahearuande lisa "III VA Lisa 1. Energiamajanduse seireplaani mõõdikud ja soovitused.xlsx" (allalaaditav alltoodud lingilt). Siin tabelis on rohelisega lisatud täiendavad soovitused. </t>
    </r>
  </si>
  <si>
    <t>Meede</t>
  </si>
  <si>
    <t>Mõõdik</t>
  </si>
  <si>
    <t>Ühik</t>
  </si>
  <si>
    <t>Baasaasta</t>
  </si>
  <si>
    <t>Algtase</t>
  </si>
  <si>
    <t>Sihtaasta</t>
  </si>
  <si>
    <t>Sihttase</t>
  </si>
  <si>
    <t>KOVi energiakasutuse põhiindikaatorid</t>
  </si>
  <si>
    <t>Meetmepaketi kogumõju</t>
  </si>
  <si>
    <r>
      <t>Soojus</t>
    </r>
    <r>
      <rPr>
        <b/>
        <sz val="12"/>
        <color rgb="FF00B050"/>
        <rFont val="Calibri"/>
        <family val="2"/>
        <scheme val="minor"/>
      </rPr>
      <t>- ja jahutus</t>
    </r>
    <r>
      <rPr>
        <b/>
        <sz val="12"/>
        <color theme="1"/>
        <rFont val="Calibri"/>
        <family val="2"/>
        <scheme val="minor"/>
      </rPr>
      <t>energia kogutarbimine KOV territooriumil</t>
    </r>
  </si>
  <si>
    <t>Taastuvenergia osakaal energia summaarsest lõpptarbimsest KOV territooriumil</t>
  </si>
  <si>
    <t>Munitsipaalsektori energiakasutus elaniku kohta*</t>
  </si>
  <si>
    <t>MWh/aastas/elanike arv</t>
  </si>
  <si>
    <r>
      <t>KOV (</t>
    </r>
    <r>
      <rPr>
        <sz val="10"/>
        <color theme="1"/>
        <rFont val="Calibri"/>
        <family val="2"/>
        <scheme val="minor"/>
      </rPr>
      <t>hooned, tänavavalgus, ühistransport, oma transport</t>
    </r>
    <r>
      <rPr>
        <sz val="11"/>
        <color theme="1"/>
        <rFont val="Calibri"/>
        <family val="2"/>
        <charset val="186"/>
        <scheme val="minor"/>
      </rPr>
      <t>)</t>
    </r>
  </si>
  <si>
    <t>Energiakasutus KOV territooriumil elaniku kohta</t>
  </si>
  <si>
    <t>Munitsipaalsektori kulu energiale</t>
  </si>
  <si>
    <t>€/a</t>
  </si>
  <si>
    <t>…....... (täiendavad meetemed KOV valikul)</t>
  </si>
  <si>
    <t>Elektrimajanduse eesmärgid: Heitmevaba elektri tarbmine munitsipaalsektoris ja kaasa aitamine territooriumil</t>
  </si>
  <si>
    <t>Taastuvenergia projektidele kaasa aitamine</t>
  </si>
  <si>
    <t>Väljastatud taastuvelektri tootmisüksuste lubade arv</t>
  </si>
  <si>
    <t>Territooriumil võrku müüdud taastuvenergia maht</t>
  </si>
  <si>
    <t>Rajatud päikesepargid (nominaalvõimsus)</t>
  </si>
  <si>
    <t>MW</t>
  </si>
  <si>
    <t>Kehtestatud tuuleparkide planeeringud</t>
  </si>
  <si>
    <t>Taastuvelektri osakaalu tõstmine munitsipaalsektoris</t>
  </si>
  <si>
    <t>Taastuvelektri osakaalu tõstmine KOV territooriumil</t>
  </si>
  <si>
    <t>Taastuvelektri tarbimise osakaal KOV territooriumil</t>
  </si>
  <si>
    <t>Soojusmajanduse eesmärgid: Energiasääst ja taastuvenergia osakaalu kasvatamine</t>
  </si>
  <si>
    <t>Soojusmajanduse arendamine</t>
  </si>
  <si>
    <r>
      <t>Taastuvenergia osakaal tarbitud soojus</t>
    </r>
    <r>
      <rPr>
        <b/>
        <sz val="12"/>
        <color rgb="FF00B050"/>
        <rFont val="Calibri"/>
        <family val="2"/>
        <scheme val="minor"/>
      </rPr>
      <t>- ja jahutus</t>
    </r>
    <r>
      <rPr>
        <b/>
        <sz val="12"/>
        <color theme="1"/>
        <rFont val="Calibri"/>
        <family val="2"/>
        <scheme val="minor"/>
      </rPr>
      <t xml:space="preserve">energias (kaugküttes </t>
    </r>
    <r>
      <rPr>
        <b/>
        <sz val="12"/>
        <color rgb="FF00B050"/>
        <rFont val="Calibri"/>
        <family val="2"/>
        <scheme val="minor"/>
      </rPr>
      <t>ja kaugjahutuses</t>
    </r>
    <r>
      <rPr>
        <b/>
        <sz val="12"/>
        <color theme="1"/>
        <rFont val="Calibri"/>
        <family val="2"/>
        <scheme val="minor"/>
      </rPr>
      <t>)</t>
    </r>
  </si>
  <si>
    <r>
      <t xml:space="preserve">Taastuvenergia kasutamine kaugküttes </t>
    </r>
    <r>
      <rPr>
        <b/>
        <sz val="12"/>
        <color rgb="FF00B050"/>
        <rFont val="Calibri"/>
        <family val="2"/>
        <scheme val="minor"/>
      </rPr>
      <t>ja kaugjahutuses</t>
    </r>
  </si>
  <si>
    <t>Rekonstrueeritud soojustrasside osakaal</t>
  </si>
  <si>
    <t>Soojatrasside keskmine soojakadu</t>
  </si>
  <si>
    <t>Tõhusa kaugkütte märgisega piirkondade arv</t>
  </si>
  <si>
    <t>Heitsoojuse kasutamine kaugküttes</t>
  </si>
  <si>
    <t>Kohtkütte renoveerimise toetamine</t>
  </si>
  <si>
    <t>Rekonstrueeritud küttekollete arv</t>
  </si>
  <si>
    <t>Paigaldatud soojuspumpade arv</t>
  </si>
  <si>
    <t>Transpordi eesmärgid: Energiasääst ja taastuvenergia osakaalu kasvatamine</t>
  </si>
  <si>
    <t>Taastuvallikate osakaalu suurendamine transpordis</t>
  </si>
  <si>
    <t>Biokütuse tarbimise osakaal ühistranspordis</t>
  </si>
  <si>
    <t>% liinikilomeetritest</t>
  </si>
  <si>
    <t>Nullheitega (elekter, vesinik) transpordi osakaal ühistranspordis</t>
  </si>
  <si>
    <r>
      <t>Taastuvallikatel (biokütus, elekter</t>
    </r>
    <r>
      <rPr>
        <sz val="12"/>
        <color rgb="FF00B050"/>
        <rFont val="Calibri"/>
        <family val="2"/>
        <scheme val="minor"/>
      </rPr>
      <t>, vesinik</t>
    </r>
    <r>
      <rPr>
        <sz val="12"/>
        <color theme="1"/>
        <rFont val="Calibri"/>
        <family val="2"/>
        <scheme val="minor"/>
      </rPr>
      <t>) munitsipaalsõidukid</t>
    </r>
  </si>
  <si>
    <r>
      <t>Taastuvallikatel (biokütus, elekter</t>
    </r>
    <r>
      <rPr>
        <sz val="12"/>
        <color rgb="FF00B050"/>
        <rFont val="Calibri"/>
        <family val="2"/>
        <scheme val="minor"/>
      </rPr>
      <t>, vesinik</t>
    </r>
    <r>
      <rPr>
        <sz val="12"/>
        <color theme="1"/>
        <rFont val="Calibri"/>
        <family val="2"/>
        <scheme val="minor"/>
      </rPr>
      <t>) munitsipaalsõidukite osakaal sõidukipargist</t>
    </r>
  </si>
  <si>
    <t>Taastuvallikatel (biokütus, elekter, vesinik) sõidukid KOV territooriumil</t>
  </si>
  <si>
    <t>Taastuvallikatel (biokütus, elekter, vesinik) sõidukite osakaal sõidukipargist KOV territooriumil</t>
  </si>
  <si>
    <t>Rajatud avalikke elektriautode laadimispunkte</t>
  </si>
  <si>
    <t xml:space="preserve"> tk</t>
  </si>
  <si>
    <t>Biogaasi ja rohevesniku tanklate arv</t>
  </si>
  <si>
    <t>Efektiivne kütusekasutus transpordis</t>
  </si>
  <si>
    <r>
      <t>Kütuste kasutamine transpordis (müük tanklates,</t>
    </r>
    <r>
      <rPr>
        <b/>
        <sz val="12"/>
        <color rgb="FF00B050"/>
        <rFont val="Calibri"/>
        <family val="2"/>
        <scheme val="minor"/>
      </rPr>
      <t xml:space="preserve"> avalikud laadimispunktid KOV territooriumil</t>
    </r>
    <r>
      <rPr>
        <b/>
        <sz val="12"/>
        <color theme="1"/>
        <rFont val="Calibri"/>
        <family val="2"/>
        <scheme val="minor"/>
      </rPr>
      <t>)</t>
    </r>
  </si>
  <si>
    <t>Taastuvkütuste kasutamise osakaal transpordis (müük tanklates ja avalikes laadimispunktides KOV territooriumil)</t>
  </si>
  <si>
    <t>Munitsipaalsõidukite kütusekulu</t>
  </si>
  <si>
    <t>Säästliku liikuvuse arendamine</t>
  </si>
  <si>
    <t xml:space="preserve">Kergliikluse (jalakäijad, jalgratturid) osakaal kõikides liikumistes </t>
  </si>
  <si>
    <t xml:space="preserve">Ühistranspordi kasutajate osakaal kõikides liikumistes </t>
  </si>
  <si>
    <t xml:space="preserve">Rajatud kergliiklusteid </t>
  </si>
  <si>
    <t>km</t>
  </si>
  <si>
    <t xml:space="preserve">Hoonefondi energiasäästu eesmärgid: Energiasääst </t>
  </si>
  <si>
    <t>Energiasääst munitsipaalsektori hoonetes</t>
  </si>
  <si>
    <t xml:space="preserve">KOV hoonete rekonstrueerimine </t>
  </si>
  <si>
    <r>
      <t>m</t>
    </r>
    <r>
      <rPr>
        <vertAlign val="superscript"/>
        <sz val="12"/>
        <color theme="1"/>
        <rFont val="Calibri"/>
        <family val="2"/>
        <scheme val="minor"/>
      </rPr>
      <t>2</t>
    </r>
    <r>
      <rPr>
        <sz val="11"/>
        <color theme="1"/>
        <rFont val="Calibri"/>
        <family val="2"/>
        <charset val="186"/>
        <scheme val="minor"/>
      </rPr>
      <t xml:space="preserve"> (suletud netopind)</t>
    </r>
  </si>
  <si>
    <t>KOV hoonete elektrienergia kulu</t>
  </si>
  <si>
    <t>KOV, Elering, võrguettevõtja</t>
  </si>
  <si>
    <t>KOV hoonete soojusenergia kulu</t>
  </si>
  <si>
    <t>Rekonstrueerimise projektidele kaasa aitamine</t>
  </si>
  <si>
    <t>KOV (EHR), KredEx</t>
  </si>
  <si>
    <t>Minuomavalitsus.fin.ee 12-1-4-4</t>
  </si>
  <si>
    <t>Rekonstrueeritud (minimaalselt C-energiamärgisele viidud) korterelamute arv</t>
  </si>
  <si>
    <t>C-energiamärgisest paremate mitteeluhoonete arv</t>
  </si>
  <si>
    <t>KOV tänavavalgustuse eesmärgid: Energiasääst</t>
  </si>
  <si>
    <t>Energiasääst tänavavalgustuses</t>
  </si>
  <si>
    <t>Viimase 10. aasta jooksul rekonstrueeritud tänavavalgustuspunktide arv</t>
  </si>
  <si>
    <t>KOV tänavavalgustuse elektrienergia kulu</t>
  </si>
  <si>
    <t>LED valgustuse osakaal KOV tänavavalgustuses</t>
  </si>
  <si>
    <t>Tänavavalgustuspunktide arv</t>
  </si>
  <si>
    <r>
      <rPr>
        <b/>
        <sz val="11"/>
        <color theme="1"/>
        <rFont val="Calibri"/>
        <family val="2"/>
        <scheme val="minor"/>
      </rPr>
      <t>Seiramise põhimõtted:</t>
    </r>
    <r>
      <rPr>
        <sz val="11"/>
        <color theme="1"/>
        <rFont val="Calibri"/>
        <family val="2"/>
        <scheme val="minor"/>
      </rPr>
      <t xml:space="preserve">
KOV määrab baasaasta, millise kohta on seiremõõdikute tasemed leitud. Soovituslik on valida lähtuvalt andmete kättesaadavusest baasaastaks 2019. Seiratavate tegevuste  kohta on soovitatav arvutada mõõdikute väärtused iga-aastaselt, et tuua välja tegevuste mõju suurus ja piisavus pikaajaliste eesmärkide saavutamiseks. Kui tegevuste mõju pole piisav on võimalik planeerida täiendavaid meetmeid, et kindlustada planeeritud eesmärkide saavutamine. Valdav osa mõõdikute arvutamise aluseks olevatest andmetest on leitavad KOV haldusalast. KOV territooriumi üldise energiakasutuse andmed on võimalik saada Eleringist ja võrguettevõtjatelt. Kui KOV rakendab lisaks kavas väljatoodud tegevustele/meetmetele teisi tegevusi, siis saab need lisada iga valdkonna juurde lisameetmetena. Sel juhul tuleb määratleda tegevusele vastav mõõdik ja selle arvutamiseks vajalik andmeallikas. Valdkondadesse võib lisada näiteks järgmisi mõõdikuid:
- "KOV elektrimajanduse eesmärgid": tuuleenergia tootmine, MWh/a; päikeseenergia tootmine, MWh/a ; energiaühistute arv, tk; jne
- "KOV soojamajanduse eesmärgid": kaugjahutuse energiakulu, MWh/a; kaugjahutusega ühendatud hoonete arv, tk; jne
- "KOV transpordi eesmärgid": transpordiviiside modaaljaotused, %; parkimiskohtade arv, tk; jalgrattaparklate arv, tk; liikuvuskeskuste arv, tk; autovabade piirkondade arv, tk; jne             
- "KOV hoonefondi energiasäästu eesmärgid": Liginullenergiahoonete arv, tk;  jne
- "KOV tänavavalguse eesmärgid": juhitavate valgustite osakaal, %; energiakulu valgustuspunkti kohta aastas, kWh/vp/a
* Selgitus: Munitsipaalsektori energiakasutuse all on mõeldud KOV (omanduses olevate) hoonete, tänavavalgustuse, KOVi ühistranspordi ja oma sõidukite energiakasutust.                                                                                                                                                                                                                                                                                                                                                                                                                                                                                                                                                                                                                    </t>
    </r>
  </si>
  <si>
    <t>Transpordiamet</t>
  </si>
  <si>
    <t xml:space="preserve">On ülevaade kui paljud majapidamised, asutused ja ettevõtted on sõlminud jäätmekäitleja(te)ga lepingu(d) piisavas mahus katmaks tegelikku jäätmeteket antud asukohas. </t>
  </si>
  <si>
    <t>Liigiti kogutavatele jäätmetele on määratud ringlusesse võtmise määrad. On hinnatud, kas vähemalt 50% kogutud jäätmetest on võetud ringlusesse.</t>
  </si>
  <si>
    <t>Reovee kohtkäitluse ja äraveo eeskiri: reovee kohtkäitlus ja äraveo tingimuste eeskiri on kehtestatud ja avalikustatud.</t>
  </si>
  <si>
    <t>KOVil on ülevaade, kui suur osakaal liitumisvõimalusega elanikest on ühisveevärgiteenusega liitunud. Eesmärgiks on seatud, et vähemalt 80% / 90% /95% liitumisvõimalustega elanikest on liitunud.</t>
  </si>
  <si>
    <t>KOVil on ülevaade kohtkäitlussüsteemidest ja nende seisukorrast, peetakse süsteemset ülevaadet nende seisukordadest.</t>
  </si>
  <si>
    <t>KOVil on selge ülevaade KOV territoorimil tekkinud  jäätmete edasise käitlemise korraldusest. Omavalitsus panustab jäätmete tekkimise vähendamisse ja vältimisse ning on läbi mõelnud, mis saab kogutud jäätmetest. On kehtestaud nõuded korraldatud jäätmeveo raames kogutud jäätmete edasiseks käitlemiseks.</t>
  </si>
  <si>
    <t>KOVis on ülevaade jäätmetekkest inimese kohta KOV territooriumil (v.a. põlevkivijäätmed).</t>
  </si>
  <si>
    <t>KOVil on läbimõeldud tegevusplaan hajaasustuse kohtkäitlussüsteemide ehitamise ning käitlemise tagamise toetamiseks. KOVil on eesmärk tagada kõigi hajaasustuses paiknevate majapidamiste elamu heitvee nõuetekohase kanalisatsioonisüsteemi ja joogiveesüsteemi rajamiseks ja käitlemiseks kooskõlas keskkonnanõuetega piirkondades, kus puudub ühiskanalisatsiooni- ja veevärgiga liitumise võimalus.</t>
  </si>
  <si>
    <t>KOVil on ülevaade, kas heitvee puhastamisnäitajad vastavad keskkonnakaitse nõuetele. On hinnatud reostuskoormuse normidele vastava heitvee suhet kogu heitveega. Eesmärgiks on seatud vähemalt 90%/ 95% /100% heitveest vastab nõuetele.</t>
  </si>
  <si>
    <t xml:space="preserve">KOV tegutseb plaani alusel,  äärmuslike ilmastikutingimuste puhul on vastutavate asutuste toetamine korraldatud efektiivselt nt lumetormide, paduvihmade ja üleujutustega toimetulek. </t>
  </si>
  <si>
    <t>Sotsiaaltöötajatel ja sotsiaalteenuseid osutavatel isikutel on teadmised, kuidas reageerida äärmuslike ilmaolude esinemisel võimalike abivajajate osas ning KOV-il on proaktiivselt loodud kaardistus nende inimeste, kes võivad vajada ekstreemsetes oludes abi.</t>
  </si>
  <si>
    <t>KOV on käsitlenud kergliikluse, taastuvenergeetika, energiasäästu ja taastuvkütustele ülemineku teemasid liikuvuse valdkonna eesmärkides oma arengu- ja tegevuskavas ning planeeringutes.</t>
  </si>
  <si>
    <t>KOV on ette näinud taastuvenergia tootmisotstarbega seotud maakasutuse kavandamist, sh üldplaneeringutes.</t>
  </si>
  <si>
    <t>KOV on käsitlenud taastuvenergeetika, energiasäästu ja taastuvkütustele ülemineku teemasid soojusmajanduse arengu- ja tegevuskavas ning planeeringutes.</t>
  </si>
  <si>
    <t>Kliimamuutuste mõjust tulenevaid riske on KOV-i haldusalas olevate majapidamiste osas hinnatud ning nende maandamiseks on planeeritud asjakohased  meetmed.</t>
  </si>
  <si>
    <t>KOV-i alal tegutsevad ettevõtted arvestavad oma ärimudelis ringmajanduse põhimõtetega.</t>
  </si>
  <si>
    <t>On kaardistatud, millised KOV territooriumil asuvad tervishoiu- ja sotsiaalhoolekandeasutused asuvad üleujutusohuga aladel ja on kavandatud meetmed üleujutusriskide vältimiseks ja leevendamiseks.</t>
  </si>
  <si>
    <t xml:space="preserve">On loodud võimalused puhta joogivee tagamiseks kuumalainete ajal nt linnaruumis avalikud joogiveekraanid. </t>
  </si>
  <si>
    <t>KOVi päästesuutlikkus (nt veevõtukohad, evakuatsioonikohad) on heal tasemel. Tagatud valmisolek ekstreemsete ilmastiku nähtustest tingitud ebatavalistes olukordades vastutava asutuse toetamisel kiiresti reageerida.</t>
  </si>
  <si>
    <t>On hinnatud KOVi süsinikujalajälg ning kavandatud meetmed kasvuhoonegaaside heite vähendamiseks.</t>
  </si>
  <si>
    <t>Hoonete energiaklasside õigeaegset saavutamist renoveerimisel ning uute ehitiste rajamisel on arvestatud elamumajanduse teema käsitlemisel arengukavas.</t>
  </si>
  <si>
    <t>KOV on käsitlenud kliimamuutusi leevendavat, roheplaneeringute terviklikku, sotsiaalsete mõjude, elurikkuse ja kliimamõjudega arvestavat arengut valdkonna eesmärkide seadmisel oma arengu- ja tegevuskavas ning planeeringutes.</t>
  </si>
  <si>
    <t>On hinnatud, kui palju on KOV-i haldusalas inimeste poolt tekitatud keskkonnakahjuga looduslikke alasid ja kas KOV-il on võimalik kaasa aidata selliste alade looduslikkuse taastamisele ning CO2 sidumise suurendamisele.</t>
  </si>
  <si>
    <t>KOV-il on olemas ülevaade, kui palju tema territooriumil on kaitsealasid ja muid kaitstavaid loodusobjekte.</t>
  </si>
  <si>
    <t>Tegeletakse looduskaitsega kohalikul tasandil, sh KOV tasandil kaitstavate loodusobjektide loodusväärtuste kaitsega.</t>
  </si>
  <si>
    <t>KOV omab ülevaadet rohevõrgustike seisukorrast ja loodusmaastike sidususest.</t>
  </si>
  <si>
    <t xml:space="preserve">KOVil on ülevaade kui palju on tema territooriumil erinevaid looduslikke elupaiku, sh millised neist on haruldased ja/või ohustatud ning kui palju on liike, kelle elupaiku tuleb elurikkuse säilitamiseks hoida ja kaitsta. </t>
  </si>
  <si>
    <t>KOV omab ülevaadet rohealade (sh puuvõrastike liitus) ja veealade osakaalust ja jaotuse taskaalust tiheasustusaldel. KOVil on meetmed detailplaneeringute tingimuste kehtestamiseks sidusama rohevõrgustiku saavutamiseks nii uutel kui olemasolevatel aladel ehituslike muudatuste tegemise tingimuste seadmiseks.</t>
  </si>
  <si>
    <t>KOV-il on olemas ülevaade, põhjavee ja pinnaveekogumite seisundist oma territooriumil ja nende heaolu mõjutavatest faktoritest ning veemajanduskavas planeeritud tegevustest veekogude seisundi parandamiseks. KOV on planeerinud tegevused veekogude parema seisundi saavutamiseks vastavalt oma kohustusele.</t>
  </si>
  <si>
    <t>KOV on hinnanud, kas naaber- või lähiomavalitsusega on võimalik teha koostööd looduskeskkonna kaitsmise osas ja riigiga riiklikult kaitstavatel aladel looduskeskkonna säilitamise ja taastamise osas (nt poollooduslike koosluste hooldamisel).</t>
  </si>
  <si>
    <t>On hinnatud, millised on soojussaarte riskiga piirkonnad ja kui palju neid on KOV-i alal. On hinnatud, kui palju on soojussaare efekti leevendavaid rohealasid, haljastust, veekogusid ja kuidas need paiknevad. Olemas on plaan soojussaare efekti leevendamiseks või tekke vältimiseks</t>
  </si>
  <si>
    <t>On tagatud soojussüsteemide töö- ja varustuskindlus (sh torustikud on tänapäevased). Kaugkütteseadmed on energiatõhusad.</t>
  </si>
  <si>
    <t xml:space="preserve">On suurendatud KOV-i üksuse valmisolekut elektrikatkestusteks või varustuse häireteks. </t>
  </si>
  <si>
    <t>Üldplaneeringutes on kavandatud taastuvenergiaga seonduv maakasutus (nt. päikesepaneelid, tuulepargid, biogaasi jaamad, vesinik jne).</t>
  </si>
  <si>
    <t xml:space="preserve">KOV kasutab energia tarbimisel ja tootmisel taastuvenergia lahendusi (sh. hinnatud potentsiaal) ning on ülevaade olemasolevast taastuvenergeetikasektorist KOV-s. </t>
  </si>
  <si>
    <t>On välja selgitatud ja tagatud võrguga seotud vajalikud liinitugevdused ja arvestatud tulevaste taastuvenergialahendustega.</t>
  </si>
  <si>
    <t>Energiakogukond, energiaühistud tegutsevad ja on edukad või on loomisel.</t>
  </si>
  <si>
    <t>Kavandatakse või on rakendatud energiajuhtimise ja -tõhususe meetmeid.</t>
  </si>
  <si>
    <t>Olemasolevate munitsipaalhoonete renoveerimisel ning uute hoonete, ligipääsuvõimaluste ja teede planeerimisel lähtutakse hoone ja liikuvuse kui terviku tõhususest.</t>
  </si>
  <si>
    <t xml:space="preserve">KOV omab ülevaadet oma territooriumil asuvate hoonete energiatõhususest, renoveerimisplaanidest ning on läbi mõtestanud energianõuded ehituslubade väljastamisel. </t>
  </si>
  <si>
    <t>KOV omab plaani energiavaesuse leevendamiseks abivajajatele, s.h. abi renoveerimisel.</t>
  </si>
  <si>
    <t>KOV omab ülevaadet ühistranspordiga ja kergliiklust kasutavatest liiklejatest ja tegevuskava nende osakaalu suurendamiseks.</t>
  </si>
  <si>
    <t>Üldplaneeringutes on kavandatud kergliikluse, ühistranspordi ja taastuvenergiaga seonduvad muudatused ja maakasutus (nt. tanklad, laadimistaristu elamute juures, pargi-ja-reisi lahendused).</t>
  </si>
  <si>
    <t>On tagatud ja kaardistatud võrguga seoses vajalikke liinitugevdusi ja arvestatud tulevaste taastuvenergialahendustega, k.a. kasutus liikuvuses (laadimine, biogaasi trassid jne).</t>
  </si>
  <si>
    <t>Arvestatakse äärmuslikult madalate temperatuuride ja sagedaste sulamis-külmumistsüklite esinemisega ning kõnni- ja sõiduteede libedusega. Kasutusele on võetud kiired ja tõhusad libeduse vähendamise meetmed.</t>
  </si>
  <si>
    <t>Ehitistel on piisav soojustus ja küttesüsteemid on korras, töökindlad ja vastupidavad madalate temperatuuride korral.</t>
  </si>
  <si>
    <t>Tervishoiu riskigruppidel on piisavalt teadmisi äärmuslikes ilmastikutingimustes hakkama saamiseks nt. kuuma ja külmalained, tugevad tormid.</t>
  </si>
  <si>
    <t xml:space="preserve">KOV on hinnanud tulevikus (15 ja 30 aasta pärast) KOV-i piirkonna ettevõtluskeskkonna muutust tulenevalt kliimamuutuste mõjudest. Nt. suveturismi osakaalukasv ja taliturismi osakaalu langus piirkonnas. </t>
  </si>
  <si>
    <t>Lisaks on analüüsinud, millised on KOV-i võimalused ettevõtluskeskkonna suunamiseks pikas (30 aasta) perspektiivis.</t>
  </si>
  <si>
    <t>KOV kasutab hangetes keskkonnahoidlike riigihangete põhimõtteid ning on eeskujuks keskkonnahoidlike valikute/otsuste tegemisel.</t>
  </si>
  <si>
    <t>KOV arvestab erinevaid üritusi, sündmusi planeerides keskkonnahoidlikkuse põhimõtetega.</t>
  </si>
  <si>
    <t xml:space="preserve">KOVil on ülevaade ning teadmine oma piirkonnas asuvatest jäätmete liigiti kogumise võimalustest ning mahtudest erinevate jäätmeliikide lõikes. </t>
  </si>
  <si>
    <t>Liigiti kogumiseks tagatud jäätmekogumispunktide arv ja tühjendamise sagedus on piisav tagamaks elanikkonnale mugavat jäätmete sorteerimist.</t>
  </si>
  <si>
    <t xml:space="preserve">On ülevaade omavalitsuse olme- ja pakendijäätmete liigiti kogumise mahu suhtest jäätmete kogutekkega. </t>
  </si>
  <si>
    <t>On korraldatud jäätmejaamade töö.</t>
  </si>
  <si>
    <t>On kokkulepitud koostöö naabruses asuvate jäätmejaamadega eri tüüpi jäätmete kogumiseks, edasiseks ladustamiseks, kasutuseks ja järelkasutuseks edasiandmiseks.</t>
  </si>
  <si>
    <t>On kokku lepitud KOVi või lepingujärgses jäätme- või keskkonnajaamas jt asutustes vastuvõetavad jäätmeliigid võimalikult suures ulatuses.</t>
  </si>
  <si>
    <t>On korraldatud ringmajanduse mudelitel põhinevate üksuste töö (näiteks taaskasutuskeskused, parandustöökojad, ringmajanduskeskused).</t>
  </si>
  <si>
    <t>KOVis on olemas piisaval määral ringmajanduse mudelitel põhinevaid üksusi nt parandustöökodasid, et katta elanikkonna nõudlus.</t>
  </si>
  <si>
    <t>Jäätmejaamad võtavad vastu keskkonnaministri määruse "Olmejäätmete liigiti kogumise ja sortimise nõuded ja kord ning sorditud jäätmete liigitamise alused" § 2 lg 3 poolt määratud liike.</t>
  </si>
  <si>
    <t>KOV on jäätmejaamas vm korraldanud ehitusjäätmete vastuvõtu. Jäätmejaamades on sisse seatud korduskasutuse süsteem, jäätmejaamas võetakse korduskasutatavaid asju (mööbel, elektroonika, ...) vastu näiteks eraldi selleks ettenähtud ruumis ja sealt saavad soovijad neid asju endale soetada. Siin ei arvestata taaskasutuspoodide poolt mööbli või riiete vastuvõtmist.</t>
  </si>
  <si>
    <t>KOVis on hinnatud ringlusse võetava materjali määr KOV territooriumil</t>
  </si>
  <si>
    <t>KOV on hinnanud, et ühisveevärgi vesi on kvaliteetne ja tarbimiseks ohutu. Omab ülevaadet kvaliteedinõuetele vastava vee tarbijate suhet ühisveevärgi tarbijate koguarvuga. KOV tagab, et vähemalt 90%/ 95%/ kõigi tarbijate vesi vastab kvaliteedinõuetele.</t>
  </si>
  <si>
    <t>KOV on suunanäitaja rollis: keskkonnasõbralikud liikumisviisid ametlikeks käikudeks jne, energiatõhusad hooned, roheline kontor, ringimajanduse põhimõtete juurutamine KOVis jne.</t>
  </si>
  <si>
    <t xml:space="preserve">Kuusalu valla arengukava (AK) aastateks 2023 – 2028 </t>
  </si>
  <si>
    <t>KOV spetsialistid osalevad kliimavaldkonna (sh rohepöörde) koolitustel, teabepäevadel jms.</t>
  </si>
  <si>
    <t>On osaletud vähemalt ühel koolitusel.</t>
  </si>
  <si>
    <t>Vallavalitsus</t>
  </si>
  <si>
    <t>-</t>
  </si>
  <si>
    <t>KOV hindab regulaarselt oma süsinikujalajälge.</t>
  </si>
  <si>
    <t>KOV on hinnanud oma süsinikujalajälje.</t>
  </si>
  <si>
    <t>KOV vähendab oma süsinikujalajäge vastavalt vajadusele ja võimalustele rakendades kliima- ja energiakava suuniseid.</t>
  </si>
  <si>
    <t>Süsinikujalajälje vähendamise meetmed on rakendatud.</t>
  </si>
  <si>
    <t>Kuusalu valla koostatav üldplaneering, ptk 6.5.2 Sademevesi ja 6.4.3 Parkimine</t>
  </si>
  <si>
    <t>Üleujustusohuga arvestamine detailplaneeringute ja tegevuslubade (sh projekteerimistingimuste ja ehituslubade) menetlemisel ning vajadusel tingimuste seadmine.</t>
  </si>
  <si>
    <t>Üleujutusohuga arvestatakse detailplaneeringute ja tegevuslubade menetlemisel.</t>
  </si>
  <si>
    <t>Looduspõhiste lahenduste kavandamine ja rakendamine.</t>
  </si>
  <si>
    <t>Soojussaarte riskiga alasid ei ole omavalitsuse tasandil kaardistatud. Küll aga on koostatava üldplaneeringu KSH raames käsitletus soojussaarte leevendamiseks vajalikke meetmeid ning need on integreeritud tingimustena ÜP-sse (kõrghaljastuse säilitamine ja lisamine, kõvakattega pindade vähendamine.</t>
  </si>
  <si>
    <t>Kuusalu valla koostatav üldplaneering, KSH aruanne</t>
  </si>
  <si>
    <t>Soojussaarte leevendamise meetmeid on käsitletud üldplaneeringus (nt kõrghaljastuse osakaalu määramine tööstusaladel).</t>
  </si>
  <si>
    <t>Soojussaarte leevendamise meetmete integreerimine detailplaneeringutesse ja tegevuslubadesse (sh projekteerimistingimused ja ehitusload), vajadusel tingimuste seadmine.</t>
  </si>
  <si>
    <t>Soojussaarte esinemisega arvestatakse detailplaneeringute ja tegevuslubade menetlemisel.</t>
  </si>
  <si>
    <t>Ligipääsetavuse analüüs ja parendamine 
(AK ptk 3.4.3 Ühistransport, liikuvus ja ligipääsetavus tegevus 2)</t>
  </si>
  <si>
    <t>Ligipääsetavuse analüüsi läbiviimine ja tegevuskava koostamine.</t>
  </si>
  <si>
    <t>Vallavalitsus, Transpordiamet, Eesti Raudtee</t>
  </si>
  <si>
    <t>Hea ligipääsu tagamine valla raudteejaamadesse ja olulisematesse maakonnaliini peatustesse nii jalgsi, jalgratta kui ka isikliku sõiduautoga.</t>
  </si>
  <si>
    <t>Hea ligipääs raudteejaamadesse ja olulisematesse maakonnaliini peatustesse on tagatud nii jalgsi, jalgratta kui ka isikliku sõiduautoga.</t>
  </si>
  <si>
    <t>Kergliiklusteede kavandamine ja rajamine olulistel liikumissuundadel (nt Rihumägi - Salmistu - Valkla, Kolga aleviku kergliiklustee Vana-Narva mnt - Kolga mõis, Kiiu - Valkla, Loksa - Kolgaküla, Kuusalu - Andineeme) 
(AK ptk 3.4.1 Teed, tänavad ja tänavavalgustus tegevus 4)</t>
  </si>
  <si>
    <t>Uued jalg- ja jalgrattateed on olulistel liikumissuundadel rajatud.</t>
  </si>
  <si>
    <t>Vallavalitsus, Transpordiamet</t>
  </si>
  <si>
    <t>KOV-i haldusala kinnisvaraomanikud on teadlikud neid mõjutatavatest kliimariskidest. Asjakohaste kliimariskide alane info on vabalt kättesaadav.</t>
  </si>
  <si>
    <t>Kava koostajale teadolevalt ei ole kohaliku tasandi teavituskampaaniaid läbi viidud.</t>
  </si>
  <si>
    <t>Kliimariskide, sh mõjutatud piirkondade kaardistamine ja elanikkonna teavitamine.</t>
  </si>
  <si>
    <t>Tähtajaks on kaardistatud kliimariskid ja nende mõju ulatus.</t>
  </si>
  <si>
    <t>Kliimariske puudutava informatsiooni avaldamine valla kodulehel</t>
  </si>
  <si>
    <t>Valla elanikele on kliimariske puudutav informatsioon kergesti kättesaadav.</t>
  </si>
  <si>
    <t>Kriisiolukordadega, sh kliimariskidega, seotud teavitused, kampaaniad, koolitused ja ühisalgatused</t>
  </si>
  <si>
    <t>Valla elanikke teavitatakse regulaarselt kriisiolukordadest, sh kliimariskidest.</t>
  </si>
  <si>
    <t xml:space="preserve">Arengukava energiamajanduse peatükis on välja toodud, et Kuusalu energiamajanduse üheks nõrkuseks on asjaolu, et hoonefondis on kõrge energiakuluga hooneid. Strateegiliseks eesmärgiks on muuhulgas seatud kõikide valla avalike hoonete energiatõhusaks muutmine (energiamärgisega vähemalt C). </t>
  </si>
  <si>
    <t>Kuusalu valla arengukava (AK) aastateks 2023 – 2028</t>
  </si>
  <si>
    <t>Valla avalike hoonete energiatõhususe nõuete integreerimine arengukavasse.</t>
  </si>
  <si>
    <t>rakendatud</t>
  </si>
  <si>
    <t>Valla avalike hoonete rekonstrueerimise prioriteetide seadmisel arvestatakse hoonete seisukorraga/energiaklassiga.</t>
  </si>
  <si>
    <t>Valla avalike hoonete rekonstrueerimisel arvestatakse hoonete seisukorraga/energiaklassiga.</t>
  </si>
  <si>
    <t xml:space="preserve">Valla avalike hoonete energiatõhusaks rekonstrueerimine. </t>
  </si>
  <si>
    <t>Valla avalikud hooned rekonstrueeritakse energiatõhusaks.</t>
  </si>
  <si>
    <t>Energiatõhususe seire ja aruandlus</t>
  </si>
  <si>
    <t>Valla avalikke hooneid puudutav regulaarne seire ja aruandlus energiatõhususe valdkonnas.</t>
  </si>
  <si>
    <t>Kuusalu valla koostatava üldplaneeringu lahenduse väljatöötamisel on arvestatud kliimaneutraalsuse saavutamise eesmärgiga niivõrd, kui see on antud arengudokumendiga saavutatav. Üldplaneeringu kohaselt tuleb planeeringute kavandamisel ja koostamisel ning projekteerimistingimuste väljaandmisel  arvestada kliimamuutuste mõjuga (üleujutusalad, soojussaare).</t>
  </si>
  <si>
    <t>Üldplaneeringus on seatud meetmed kliimamuutuste mõju ja sellega kaasnevate riskidega arvestamiseks.</t>
  </si>
  <si>
    <t>Kliimariskide ja -mõjude analüüsi kohustus planeeringutes.</t>
  </si>
  <si>
    <t>Planeeringutes arvestatakse muuhulgas võimalike kliimariskide ja kaasnevate mõjudega.</t>
  </si>
  <si>
    <t>Avalike haljasalade planeerimisel ja rajamisel arvestada kliimamuutuste mõjuga, sh valides kliimamuutustele vastupidavamaid taimeliike ja maastikukujunduse võtteid.</t>
  </si>
  <si>
    <t>Avalike haljasalade planeerimisel ja rajamisel arvestatakse kliimamuutuste võimalike mõjudega.</t>
  </si>
  <si>
    <t xml:space="preserve">On hinnatud kui palju on KOV-i haldusalas inimeste poolt tekitatud keskkonnakahjuga alasid ja kas KOVil on võimalik kaasa aidata selliste alade korrastamisel. </t>
  </si>
  <si>
    <t>Kuusalu valla koostatav üldplaneering, KSH aruanne ja Kuusalu valla arengukava (AK) aastateks 2023 – 2028</t>
  </si>
  <si>
    <t>Keskkonnakahjudega alade inventuur ja kaardistamine, sh õigusliku vastutuse ja sekkumisvõimaluste analüüs.</t>
  </si>
  <si>
    <t>Tähtajaks on inventeeritud ja kaardistatud keskkonnakahjudega alad  ning analüüsitud õiguslikku vastutust ja sekkumisvõimalusi.</t>
  </si>
  <si>
    <t>Prioriteetsete alade korrastamise tegevuskava koostamine.</t>
  </si>
  <si>
    <t>Tähtajaks on koostatud prioriteetsete alade korrastamise tegevuskava</t>
  </si>
  <si>
    <t>Prioriteetsete alade ohutustamine ja likvideerimine.</t>
  </si>
  <si>
    <t>Tähtajaks on prioriteetsed alad ohustatud ja likvideeritud.</t>
  </si>
  <si>
    <t>Kuusalu valla koostatav üldplaneering</t>
  </si>
  <si>
    <t xml:space="preserve">Taastuvenergiarajatiste rajamiseks vajalike tingimuste määramine üldplaneeringus. </t>
  </si>
  <si>
    <t>Üldplaneeringus on määratud tingimused taastuvenergiarajatiste rajamiseks.</t>
  </si>
  <si>
    <t>Kehtivates soojusmajanduse arengukavades on energiasäästu ja taastuvkütustele üleminekut üldiselt käsitletud.</t>
  </si>
  <si>
    <t>Soojusmajanduse arengukava uuendamine, sh taastuvenergeetika ja energiasäästu meetmetega.</t>
  </si>
  <si>
    <t>Tähtajaks on soojusmajanduse arengukava uuendatud.</t>
  </si>
  <si>
    <t>Kergliikluse ja energiasäästu teemasid on ülevaatlikult käsitletud liikuvuse valdkonna eesmärkides (kergliiklusteede rajamise vajadus, energiasäästlikud valgustuslahendused). arengukavas. Energiasäästu ja taastuvkütustele üleminekut soojusmajanduse arengukavades.</t>
  </si>
  <si>
    <t>Arengukavas liikuvuse valdkonna täiendamine kergliikluse, taastuvenergia ja energiasäästu põhimõtetega.</t>
  </si>
  <si>
    <t>Tähtajaks on arengukava täiendatud liikuvust puudutava taastuvenergia ja energiasööstu põhimõtetega.</t>
  </si>
  <si>
    <t>Taastuvenergeetikat ja energiasäästu puudutavate meetmete integreerimine detailplaneeringute ja tegevuslubade (sh projekteerimistingimuste ja ehituslubade) menetlemisel ning vajadusel tingimuste seadmine.</t>
  </si>
  <si>
    <t>Taastuvenergeetika ja energiasäästu põhimõtetega arvestatakse detailplaneeringute ja tegevuslubade menetlemisel.</t>
  </si>
  <si>
    <t>Käsitletud üldiselt nii valla arengukavas, kuid ka üldplaneeringus.</t>
  </si>
  <si>
    <t>Kuusalu valla arengukava (AK) aastateks 2023 – 2028, Kuusalu valla koostatav üldplaneering</t>
  </si>
  <si>
    <t>Sotsiaalsete mõjude hindamine planeerimisprotsessis</t>
  </si>
  <si>
    <t>Planeeringutes arvestatakse muuhulgas sotsiaalsete mõjudega.</t>
  </si>
  <si>
    <t>Üldplaneeringus on välja toodud jääkreostusobjektid, kuid ükski neist ei vaja eraldi meetmeid. Lisaks on arengukavas välja toodud, et vallas asub mitmeid endisi sõjaväealasid ja kasutuseta põllumajandushooneid, mis rikuvad valla elukeskkonna ilmet, kuid on eraomandis ja raskesti lahendatavad. Vajalik KOV sisend - kas munitsipaalomandis on keskkonnakahjuga alasid, mida planeeritakse likvideerida (nt miljööväärtust rikkuvad hooned, jäätmete ebaseaduslikud ladustuspaigad vms).</t>
  </si>
  <si>
    <t xml:space="preserve">Nt koostatavas üldplaneeringus on välja toodud ülevaade valla territooriumil paiknevatest kaitsealadest ja muudest kaitstavatest loodusobjektidest. </t>
  </si>
  <si>
    <t>Jooksev koostöö riiklike asutustega (Keskkonnaamet, Kliimaministeerium), et omada ülevaadet omavalitsuse territooriumil toimuvast (sh kaitstavad loodusobjektid, keskkonnakahjudega alad, võõrliikide levik ja tõrje jms).</t>
  </si>
  <si>
    <t>Omavalitsus on kursis valla territooriumil toimuvast.</t>
  </si>
  <si>
    <t>Vallavalitsus, Keskkonnaamet</t>
  </si>
  <si>
    <t>Kaitsealade ja kaitstavate loodusobjektide võimalikus ulatuses integreerimine valla rohevõrgustiku koosseisu</t>
  </si>
  <si>
    <t xml:space="preserve">                   </t>
  </si>
  <si>
    <t>Kuusalu vallas asub kaks kohalikul tasandil kaitstavat loodusobjekti - Ruu loodusobjekt, Rehatse maastikukaitseala. Üldplaneeringus on tehtud ettepanek kohaliku omavalitsuse tasandil kaitstava Rehatse maastikukaitseala laienduse kohta.</t>
  </si>
  <si>
    <t>Kuusalu valla koostatav üldplaneering, EELIS</t>
  </si>
  <si>
    <t>Vastavalt üldplaneeringus tehtud ettepanekutele kaaluda kohaliku omavalitsuse tasandil kaitstavate Rehatse maastikukaitseala laiendamist.</t>
  </si>
  <si>
    <t>Rehatse maastikukaitseala on kaitse alla võetud kaitset väärivas ulatuses.</t>
  </si>
  <si>
    <t>Looduskaitse all olevate objektide tähistamine ja tutvustamine. (AK ptk 3.5.1 Keskkonnahoid tegevus 5)</t>
  </si>
  <si>
    <t>Looduskaitse all olevad kohalikul tasandil kaitstavad loodusobjektid on selgelt tähistatud.</t>
  </si>
  <si>
    <t>Koostatava üldplaneeringu KSH raames on läbi viidud rohevõrgustiku analüüs.</t>
  </si>
  <si>
    <t>Rohevõrgustiku ja loodusmaastike sidususe analüüs, sh meetmete planeerimine.</t>
  </si>
  <si>
    <t>Tähtajaks on koostatud rohevõrgustiku ja loodusmaastike sidususe analüüs.</t>
  </si>
  <si>
    <t>Igapäevaste töövahenditena kasutatakse EELIS infosüsteemi ning Maa- ja Ruumiameti kaardirakendusi. Koostöö asjakohaste riigiasutustega.</t>
  </si>
  <si>
    <t>EELIS, Maa- ja Ruumiameti geoandmebaas</t>
  </si>
  <si>
    <t xml:space="preserve">Läbi veemajanduskavade ja ühisveevärgi ja -kanalisatsiooni arendamise kava on KOVil ülevaade oma territooriumi puudutavast. </t>
  </si>
  <si>
    <t>Vesikondade veemajanduskavad 2022-2027; Kuusalu valla ühisveevärgi ja kanalisatsiooni arendamise kava aastateks 2020 – 2032</t>
  </si>
  <si>
    <t>Koostöö riiklike asutustega (Keskkonnaamet, Kliimaministeerium), et omada ülevaadet omavalitsuse territooriumil toimuvast.</t>
  </si>
  <si>
    <t>Halvas seisundis olevate veekogude seisundit mõjutavate tegurite kaardistamine ja analüüs.</t>
  </si>
  <si>
    <t>Omavalitsus omab ülevaadet valla territooriumil paiknevatest ja halvas seisundis olevate veekogude seisundit mõjutavatest teguritest.</t>
  </si>
  <si>
    <t>Tegevuskava koostamine veekogude seisundi parandamiseks.</t>
  </si>
  <si>
    <t>Omavalitsus on koostanud tegevuskava veekogude seisundi parandamiseks.</t>
  </si>
  <si>
    <t>Koostöö riiklike asutustega (Keskkonnaamet, Kliimaministeerium) ja naaberomavalitsustega, et omada ülevaadet omavalitsuse territooriumil toimuvast ja võimalikest koostöövõimalustest.</t>
  </si>
  <si>
    <t>Vallavalitsus, Keskkonnaamet, naaberomavalitsused</t>
  </si>
  <si>
    <t>EI</t>
  </si>
  <si>
    <t>Üldplaneeringus on seatud meetmed rohealade ja rohevõrgustiku osakaalu säilitamiseks.</t>
  </si>
  <si>
    <t>Rohe- ja veealade osakaalu ning jaotuse kaardistamine tiheasustusaladel, sh meetmete planeerimine.</t>
  </si>
  <si>
    <t>Tähtajaks on kaardistatud rohe- ja veealade osakaal tiheasustusalal.</t>
  </si>
  <si>
    <t>Vastava valdkonna spetsialis</t>
  </si>
  <si>
    <t>Rohealade osakaalu ja rohevõrgustiku sidususe säilitamise/tugevdamise meetmete integreerimine detailplaneeringutesse ja tegevuslubadesse (sh projekteerimistingimused ja ehitusload) menetlusprotsessis.</t>
  </si>
  <si>
    <t>Rohealade ja rohevõrgustiku säilitamisega/tugevdamisega arvestatakse planeeringute ja tegevuslubade menetlemisel.</t>
  </si>
  <si>
    <t>Riiklikul tasandil kogutava võõrliikide levikuinfo alusel prioriteetsete alade määramine.</t>
  </si>
  <si>
    <t>Omavalitsus omab ülevaadet valla territooriumil levivatest võõrliikidest ja nende levialast ning määrab kindlaks tõrjeks prioriteetsed piirkonnad.</t>
  </si>
  <si>
    <t>Vastava valdkonna spetsialist, Keskkonnaamet</t>
  </si>
  <si>
    <t>Omavalitsus teostab regulaarselt võõrliikide tõrjet prioriteetsetel aladel.</t>
  </si>
  <si>
    <t>Vastava valdkonna spetsialist,  Keskkonnaamet</t>
  </si>
  <si>
    <t>Seire ja tulemuste dokumenteerimine.</t>
  </si>
  <si>
    <t>Omavalitsus seirab regulaarselt tõrje edukust ja dokumenteerib selle.</t>
  </si>
  <si>
    <t>Omavalitsusel on ülevaade sektoritest Statistikaameti kaudu.</t>
  </si>
  <si>
    <t>Põllumajandussaaduste kohalike turustusvõimaluste toetamine ja/või loomine (O.T.T.).</t>
  </si>
  <si>
    <t>Põllumajandussaaduste kohalikke turustusvõimalusi tekib juurde.</t>
  </si>
  <si>
    <t>Vallavalitsus, kogukonnad, põllu- ja talupidajad</t>
  </si>
  <si>
    <t>Väärtuslike põllumajandusmaadega arvestamine detailplaneeringute ja tegevuslubade (sh projekteerimistingimuste ja ehituslubade) menetlemisel ning vajadusel tingimuste seadmine.</t>
  </si>
  <si>
    <t>Väärtuslike põllumajandusmaadega arvestatakse detailplaneeringute ja tegevuslubade menetlemisel.</t>
  </si>
  <si>
    <t>Kuusalu ja Kolga alevike katlamajad töötavad taastuvenergial</t>
  </si>
  <si>
    <t>Kliimariskide, sh enimmõjutatud piirkondade ja elanikkonna, kaardistamine.</t>
  </si>
  <si>
    <t>Kliimariskide hindamise põhjal haavatavust vähendavate meetmete planeerimine ja elluviimine.</t>
  </si>
  <si>
    <t>Planeeritud on meetmed elanikkonna haavatavuse vähendamiseks.</t>
  </si>
  <si>
    <t>Hajaasustuse programmi kaudu toetuse andmine.</t>
  </si>
  <si>
    <t>Igal aastal toetatakse hajaasustuse programmi kaudu kohalikke inimesi.</t>
  </si>
  <si>
    <t>Vallavalitsus, Riigi Tugiteenuste Keskus</t>
  </si>
  <si>
    <t>Kliimariskide hindamise integreerimine üldisesse riskianalüüsi</t>
  </si>
  <si>
    <t>Omavalitsuse riskianalüüs hõlmab ka võimalikke kliimariske</t>
  </si>
  <si>
    <t>KOV spetsialistid osalevad kliimavaldkonna (sh rohepöörde), koolitustel, teabepäevadel jms.</t>
  </si>
  <si>
    <t>Tähtajaks on osaletud vähemalt ühel koolitusel.</t>
  </si>
  <si>
    <t>Hangetes keskkonnahoiu põhimõtete rakendamine (AK ptk 3.5.1 tegevus 6)</t>
  </si>
  <si>
    <t>Hangete korraldamisel lähtutakse keskkonnahoiu põhimõtetest.</t>
  </si>
  <si>
    <t>Vallvalitsus</t>
  </si>
  <si>
    <t>Rohekontori põhimõtete rakendamine vallavalitsuses.</t>
  </si>
  <si>
    <t>Vallavalitsuses rakendatakse rohelise kontori põhimõtteid.</t>
  </si>
  <si>
    <t xml:space="preserve">Kuusalu valla arengukavas on ette nähtud tegevused keskkonnateadlikkuse suurendamiseks. Täpsemalt AK ptk 3.5.1 Keskkonnahoid tegevus 3. keskkonnakaitse-alase teavituse korraldamine ja 4. keskkonnateadlikkusele suunatud ürituste algatamine ja toetamine.  </t>
  </si>
  <si>
    <t>Kliimamuutusi ja ringmajandust puudutava informatsiooni avaldamine valla kodulehel</t>
  </si>
  <si>
    <t>Valla elanikele on kliimamuutusi ja ringmajandust puudutav informatsioon kergesti kättesaadav.</t>
  </si>
  <si>
    <t>Kliimamuutuste, sh kriisiolukordadega seotud, ja ringmajanduse alane nõustamine, teavitusmaterjalide levitamine, infopäevade jms korraldamine.</t>
  </si>
  <si>
    <t>Valla elanikke teavitatakse regulaarselt (viiakse läbi koolitusi, infopäevasid) kliimamuutustest, sh selle mõjudest, ning ringmajanduse põhimõtetest.</t>
  </si>
  <si>
    <t xml:space="preserve">Kuusalu katlamaja põhilised seadmed  on rahuldavas tehnilises seisukorras ja 
katlamaja  toodab Kuusalu kaugküttevõrgule vajaliku soojuse. </t>
  </si>
  <si>
    <t>Kuusalu arengukava 2023-2028</t>
  </si>
  <si>
    <t xml:space="preserve">Kuusalu raamatukogu ja filiaalide elektrisüsteemi renoveerimine </t>
  </si>
  <si>
    <t>Soojussüsteemide ja torustike seisukorra audit</t>
  </si>
  <si>
    <t>Torustike rekonstrueerimine ja renoveerimine</t>
  </si>
  <si>
    <t>Kliima-ja energiakava</t>
  </si>
  <si>
    <t>Elektrisüsteemid on renoveeritud.</t>
  </si>
  <si>
    <t>Audit on läbiviidud.</t>
  </si>
  <si>
    <t>Torustikud on rekonstrueeritud ja renoveeritud.</t>
  </si>
  <si>
    <t>Elektriettevõte</t>
  </si>
  <si>
    <t xml:space="preserve">Energiatõhusustöid vajavad Kolga Kool, Vihasoo Lasteaed-Algkool ja mitmed rahvamajad. </t>
  </si>
  <si>
    <t>Energiatõhusustööde läbiviimine koolides ja rahvamajades</t>
  </si>
  <si>
    <t>Energiatõhusustööd on läbiviidud.</t>
  </si>
  <si>
    <t>Vananenud seadmete asendamine energiatõhusate lahendustega</t>
  </si>
  <si>
    <t>Vananenud seadmed on asendatud.</t>
  </si>
  <si>
    <t xml:space="preserve">Kuusalu vallas tagavad elektrivarustuse Kuusalu, Kolga ja Loksa 110 kV alajaamad. </t>
  </si>
  <si>
    <t>Elektrivõrgu uuendamine</t>
  </si>
  <si>
    <t>Elektrivõrgu seisukorra ja riskide hindamine</t>
  </si>
  <si>
    <t>Elektrivõrgu seisukord ja riskid on hinnatud.</t>
  </si>
  <si>
    <t>Elektrivõrk on uuendatud.</t>
  </si>
  <si>
    <t xml:space="preserve">Elektri salvestamiseks akupankade soetamine </t>
  </si>
  <si>
    <t>Akupangad on soetatud.</t>
  </si>
  <si>
    <t>Elektrigeneraatorite soetamine</t>
  </si>
  <si>
    <t>Elektrigeneraatorid on soetatud.</t>
  </si>
  <si>
    <t xml:space="preserve">Taastuvenergia üldine soosimine ja kasutusele võtmine valla hoonetel. </t>
  </si>
  <si>
    <t>Taastuvenergia (puiduhakke) kasutuselevõtt katlamajades</t>
  </si>
  <si>
    <t>Puiduhake on katlamajades kasutusele võetud.</t>
  </si>
  <si>
    <t>Taastuvenergiaressursside osakaalu suurendamise võimaluste analüüsimine</t>
  </si>
  <si>
    <t>Taastuvenergiaressursside osakaalu suurendamise võimalusi on analüüsitud.</t>
  </si>
  <si>
    <t xml:space="preserve">Katlamaja katustele päikesepaneelide paigaldamine
</t>
  </si>
  <si>
    <t>Katlamaja katustele on paigaldatud päikesepaneelid.</t>
  </si>
  <si>
    <t>Kavatsetakse paigaldada päikesepaneele katlamajade katustele. On hinnatud päikesepaneelide võimsust ja kui palju amosfääri paisatava CO2 kogust päikeseenergia tootmine vähendab.</t>
  </si>
  <si>
    <t>Planeeringuga tingimuste seadmine päikeseenergeetika kasutuselevõtuks ja väiketuulikute paigaldamiseks</t>
  </si>
  <si>
    <t>Planeeringuga on tingimused päikeseenergeetika kasutuselevõtuks ja väiketuulikute paigaldamiseks seatud.</t>
  </si>
  <si>
    <t>Liinitugevdusi pole välja selgitatud ja tulevaste taastuvenergialahendustega pole arvestatud.</t>
  </si>
  <si>
    <t>Võrguga seotud vajalike liinitugevduste väljaselgitamine ja tagamine</t>
  </si>
  <si>
    <t>Võrguga seotud vajalikud liinitugevdused on välja selgitatud ja tagatud.</t>
  </si>
  <si>
    <t xml:space="preserve">Tulevaste taastuvenergialahendustega arvestamine </t>
  </si>
  <si>
    <t>Tulevaste taastuvenergialahendustega on arvestatud.</t>
  </si>
  <si>
    <t>Taastuvenergiaettevõtetega ei ole koostööd tehtud.</t>
  </si>
  <si>
    <t>Taastuvenergiaettevõtetega koostöö tegemine kriisiajal toimetulekuks vajalike lahenduste leidmisel.</t>
  </si>
  <si>
    <t>Kriisiajal toimetulekuks lahenduste leidmisel on tehtud koostööd taastuvenergiaettevõtetega.</t>
  </si>
  <si>
    <t>Vallavalitsus, taastuvenergiaettevõte</t>
  </si>
  <si>
    <t>Energiakogukonda või energiaühistut ei ole loodud.</t>
  </si>
  <si>
    <t>Energiaühistu või energiakogukonna loomine</t>
  </si>
  <si>
    <t>Energiaühistu või energiakogukonna loomine.</t>
  </si>
  <si>
    <t>Kavatsetakse renoveerida koolihooneid energiatõhususe parendamiseks.</t>
  </si>
  <si>
    <t>Koolihoonete renoveerimine energiatõhususe parendamiseks</t>
  </si>
  <si>
    <t>Koolihoonete energiatõhusus on paranenud.</t>
  </si>
  <si>
    <t>Energiaauditite läbiviimine ja elluviimise järgimine</t>
  </si>
  <si>
    <t>Energiaauditid on läbi viidud.</t>
  </si>
  <si>
    <t>Kuusalu valla teedevõrk on väljakujunenud ja olulist tihendamist ei vaja.</t>
  </si>
  <si>
    <t>Terve tänavalgustuse vahetamine säästlike LED-lampide vastu</t>
  </si>
  <si>
    <t>Terve tänavavalgustus on vahetatud säästlike LED-lampide vastu</t>
  </si>
  <si>
    <t>Andmete ja info elutsükli väljatöötamine ja järgimine</t>
  </si>
  <si>
    <t xml:space="preserve">Eesti infoturbe standardi (E-ITS) järgimine </t>
  </si>
  <si>
    <t>Digiprügi vähendamine</t>
  </si>
  <si>
    <t>Andmete ja info elutsükkel on väljatöötatud.</t>
  </si>
  <si>
    <t>Infoturbe standardit järgitakse.</t>
  </si>
  <si>
    <t>Digiprügi hulk on vähenenud.</t>
  </si>
  <si>
    <t>Koordineeritakse üleminekut uuele eesti infoturbesüsteemile E-ITS, korraldatakse infotunde muude infosüsteemide arengutest.</t>
  </si>
  <si>
    <t>Munitsipaalhoonete kliimakindel rekonstrueerimine</t>
  </si>
  <si>
    <t>Munitsipaalhoonete kasutuse optimeerimine</t>
  </si>
  <si>
    <t>Hoonete tehnilise seisukorra hindamine</t>
  </si>
  <si>
    <t>Keskustest kaugematesse küladesse ühistranspordi rajamine</t>
  </si>
  <si>
    <t>Liikuvuspunkti loomine väikesaarte ja mandri vahel</t>
  </si>
  <si>
    <t>Vallavalitsus, ühistranspordikeskus</t>
  </si>
  <si>
    <t>Arengukava 2023-2028</t>
  </si>
  <si>
    <t>Munitsipaalomandis hoonetest on energiamärgis C ja parem vaid neljal hoonel, D või E on kaheksal ja viiel on märgis lausa F või G.</t>
  </si>
  <si>
    <t>Munitsipaalhoonete energiatõhususe tõstmine</t>
  </si>
  <si>
    <t>KOV-i hallatavatele hoonetele ei ole tehtud energiaauditid hoonete rekonstrueerimise kavandamiseks.</t>
  </si>
  <si>
    <t>KOV-i hallatavatele hoonetele energiaauditi tegemine rekonstrueerimise kavandamiseks.</t>
  </si>
  <si>
    <t>Vallavalitsus, elutähtsate teenuste pakkujad</t>
  </si>
  <si>
    <t>Teenustasemete kokkulepped elutähtsate teenuste pakkujatega</t>
  </si>
  <si>
    <t>Alternatiivsete sidepidamise vahendite soetamine väikesaartele</t>
  </si>
  <si>
    <t xml:space="preserve">Väikesaartele on soetatud alternatiivsed sidepidamise vahendid </t>
  </si>
  <si>
    <t>Regulaarsed side-ja toimepidevuse testid</t>
  </si>
  <si>
    <t>Side-ja toimepidevuse teste viiakse läbi regulaarselt.</t>
  </si>
  <si>
    <t xml:space="preserve">
Ühistranspordi ja jalgrattarendi võimaluste süsteemne arendamine </t>
  </si>
  <si>
    <t>Ühistranspordisüsteem on paranenud ja jalgrattarendi võimalusi on juurde tekkinud.</t>
  </si>
  <si>
    <t>Kohandada sõidugraafikuid vastavalt elanike vajadustele</t>
  </si>
  <si>
    <t>Rajada ja hooldada kergliiklusteid, et soodustada jalgrattaga ja jalgsi liikumist turvaliselt ja mugavalt</t>
  </si>
  <si>
    <t xml:space="preserve">Liinivedude täiendamine koostöös MTÜ Põhja-Eesti Ühistranspordikeskusega </t>
  </si>
  <si>
    <t>Avalikesse hoonetesse ligipääsetavuse analüüs ja parendamine</t>
  </si>
  <si>
    <t>Jagada regulaarselt KOV-i elanike liikumisvajaduste ja tagasiside andmeid ühistranspordikeskusega,  et parandada teenuse kvaliteeti</t>
  </si>
  <si>
    <t>Liikuvusuuringute läbiviimine</t>
  </si>
  <si>
    <t>Elanike rahulolu teenusega on suurenenud</t>
  </si>
  <si>
    <t>Liikuvusuuringud on läbi viidud</t>
  </si>
  <si>
    <t>Elanike rahuolu kergliiklusteedega on paranenud</t>
  </si>
  <si>
    <t>Elanike rahuolu sõidugraafikutega on paranenud</t>
  </si>
  <si>
    <t>Liiniveod on täiendatud</t>
  </si>
  <si>
    <t>Elutähtsa teenuste pakkujatega on sõlmitud teenustasemete kokkulepped</t>
  </si>
  <si>
    <t>KOV-i hallatavatele hoonetele energiaauditi tegemine rekonstrueerimise kavandamiseks</t>
  </si>
  <si>
    <t>Keskustest kaugematesse küladesse on ühistransport loodud</t>
  </si>
  <si>
    <t>Hoonete tehinlist seisukorda on hinnatud</t>
  </si>
  <si>
    <t>Munitsipaalhoonete kasutust on optimeeritud</t>
  </si>
  <si>
    <t>Munitsipaalhooned on rekonstrueeritud kliimakindlalt</t>
  </si>
  <si>
    <t>Avalikesse hoonetesse ligipääsetavus on paranenud</t>
  </si>
  <si>
    <t>Väikesaarte ja mandri vahele on liikuvuspunkt loodud</t>
  </si>
  <si>
    <t>Munitsipaalhoonete energiatõhusus on paranenud</t>
  </si>
  <si>
    <t>Regulaarselt uuendada infot kõigi KOV-i territooriumil asuvate hoonete energiatõhususe kohta.</t>
  </si>
  <si>
    <t>Rakendada ehituslubade väljastamisel energiatõhususe miiniumnõudeid</t>
  </si>
  <si>
    <t>EHR</t>
  </si>
  <si>
    <t>Energiatõhususe info on ajakohane.</t>
  </si>
  <si>
    <t>Ehituslubade väljastamisel on energiatõhususe miinimumnõudeid järgitud.</t>
  </si>
  <si>
    <t>Energiavaesuse plaani koostamist ei ole ette nähtud.</t>
  </si>
  <si>
    <t>Jalgrattavõrgustik on laiendatud.</t>
  </si>
  <si>
    <t>Ühistranspordikeskus, vallavalitsus</t>
  </si>
  <si>
    <t>Küsimustik on läbi viidud.</t>
  </si>
  <si>
    <t>Viia läbi elanike küsitlus, et selgitada välja peamised takistused ühistranspordi ja kergliikluse kasutamisel ning koguda ettepanekuid teenuse parandamiseks</t>
  </si>
  <si>
    <t>Jalg-ja jalgrattateede võrgustiku laiendamine vastavalt koostatavale üldplaneeringule ja arengukavale</t>
  </si>
  <si>
    <t>Vallavalitsus,ühistranspordikeskus</t>
  </si>
  <si>
    <t>Ei ole analüüsitud ega planeeritud tegevusi taastuvenergia osakaalu suurendamiseks liikluses.</t>
  </si>
  <si>
    <t>Analüüsida ja planeerida tegevusi taastuvenergia osakaalu suurendamiseks liikluses</t>
  </si>
  <si>
    <t>Koostöö tegemine taastuvenergiaettevõttega</t>
  </si>
  <si>
    <t>Taastuvenergia osakaal liikluses on suurenenud</t>
  </si>
  <si>
    <t>Taastuvenergiaettevõttega tehakse koostööd</t>
  </si>
  <si>
    <t>Koostatav üldplaneering</t>
  </si>
  <si>
    <t>Kavandada põhimaantee ääres asuvad bussipeatused pargi-ja-reisi peatustena</t>
  </si>
  <si>
    <t>Bussipeatused on kavandatud pargi-ja-reisi peatustena.</t>
  </si>
  <si>
    <t>Lisada üldplaneeringusse tingimused uutele ja rekonstrueeritavatele arendustele</t>
  </si>
  <si>
    <t>Üldplaneeringusse on lisatud tingimused uutele ja rekonstrueeritavatele arendustele</t>
  </si>
  <si>
    <t>Ei ole tagatud ega kaardistatud võrguga seoses vajalikke liinitugevdusi ega arvestatud tulevaste taastuvenergialahendustega.</t>
  </si>
  <si>
    <t>Koostada tehniline analüüs valla olemasoleva elektri- ja gaasivõrgu läbilaskevõime kohta</t>
  </si>
  <si>
    <t>Kaardistada ja planeeringutesse integreerida tulevased taastuvenergia ja liikuvuse taristulahendused</t>
  </si>
  <si>
    <t>Taastuvenergialahendused on kaardistatud ja planeeritud</t>
  </si>
  <si>
    <t>Tehniline analüüs on tehtud</t>
  </si>
  <si>
    <t>Kliimamuutuste mõjude hindamine</t>
  </si>
  <si>
    <t>Kliimamuutuste mõjusid on hinnatud</t>
  </si>
  <si>
    <t>Ettevõtluskeskkonda on analüüsitud</t>
  </si>
  <si>
    <t>Ei ole analüüsitud, millised on KOV-i võimalused ettevõtluskeskkonna suunamiseks pikas (30 aasta) perspektiivis</t>
  </si>
  <si>
    <t>Ettevõtjaid ei ole teavitatud.</t>
  </si>
  <si>
    <t>Ettevõtjate teavitamine kliimamuutustega kaasnevatest riskidest piirkonnas</t>
  </si>
  <si>
    <t>Ettevõtjate teadlikkus kliimamuutustega kaasnevatest riskidest  on paranenud</t>
  </si>
  <si>
    <t>Uue korraldatud jäätmeveo hanke võitis AS Eesti Keskkonnateenused</t>
  </si>
  <si>
    <t>Keskkonnahoidlike riigihangete põhimõtete järgimine hangete puhul</t>
  </si>
  <si>
    <t>Kuusalu vald pooldab keskkonnasõbralikke avalikke üritusi – ürituste korraldamisel tuleb järgida 
vastava määruse põhimõtted. Valla territooriumil korraldatavate avalike üritustel ühekordsete 
toidu- ja jooginõude kasutamisel ning korraldajal jäätmeid liigiti koguda. Soodustada tuleb 
korduskasutatavate ning loodussõbralike toodete kasutamist nagu näiteks bambusest, suhkruroost 
jm biolagunevast materjalist nõusid ja söögiriistu, mis on komposteeritavad.</t>
  </si>
  <si>
    <t>Keskkonnahoidlikkuse põhimõtete järgimine üritustel</t>
  </si>
  <si>
    <t>KOV-i alal tegutsevate ettevõtete tootmisjääkide kaardistamine</t>
  </si>
  <si>
    <t>Jäätmekava 2023-2028, kliima-ja energiakava</t>
  </si>
  <si>
    <t>Vallavalitsus, Kuusalu valla ettevõtted</t>
  </si>
  <si>
    <t>KOV on teadlik ringmajanduse põhimõtetest, nt ürituste korraldamisel.</t>
  </si>
  <si>
    <t>Suurendada avalikkuse teadlikust ringmajandusest</t>
  </si>
  <si>
    <t>Kliimamuutuste mõjust tulenevaid riske on hinnatud kliima- ja energiakavas ning soovitatud on ka vastavaid leevendusmeetmeid.</t>
  </si>
  <si>
    <t>Kliima- ja energiakavas toodud leevendusmeetmete ellurakendamine</t>
  </si>
  <si>
    <t>Teavitustegevused on toimunud.</t>
  </si>
  <si>
    <t>Leevendusmeetmed on ellu rakendatud</t>
  </si>
  <si>
    <t>Ringmajanduse parimate praktikate laialdasem juurutamine Kuusalu vallas, täiendavate ettevõtete hõlmamine ringmajanduse ärimudelisse</t>
  </si>
  <si>
    <t>Arvestatakse keskkonnahoidlike põhimõtete rakendamisega Kuusalu vallas korraldatavatel sündmustel</t>
  </si>
  <si>
    <t>Keskkonnahoidlike hangete laialdasem rakendamine KOV-i poolt</t>
  </si>
  <si>
    <t>Keskkonnasõbralike avalike ürituste korraldamise juhendi koostamine</t>
  </si>
  <si>
    <t>Juhend on koostatud</t>
  </si>
  <si>
    <t>Kriisiplaan on välja töötamata</t>
  </si>
  <si>
    <t>Kriisiplaan käsitleb äärmuslike ilmastikutingimuste puhul tegutsemise plaani</t>
  </si>
  <si>
    <t>Korraldada kriisiõppusi</t>
  </si>
  <si>
    <t>Kriisiplaan on kinnitatud</t>
  </si>
  <si>
    <t>Kriisiõppused on läbi viidud</t>
  </si>
  <si>
    <t>Kaardistada tervishoiu-ja sotsiaalhoolekandeasutusi, mis asuvad üleujutusohuga aladel</t>
  </si>
  <si>
    <t>Tervishoiu-ja sotsiaalhoolekanded on kaardistatud</t>
  </si>
  <si>
    <t>Ei ole teada tervishoiu- või sotsiaalhoolekandeasutusi, mis asuksid üleujutusohuga alal</t>
  </si>
  <si>
    <t>Ilmastikutingimustele vastava kõrge reageerimisvõimekusega teehoolduse tagamine</t>
  </si>
  <si>
    <t>Avalike joogiveekraanide rajamine avalikesse randadesse</t>
  </si>
  <si>
    <t>Avalikud joogiveekraanid on randadesse rajatud</t>
  </si>
  <si>
    <t xml:space="preserve"> Ehitiste soojustuse kontroll ning küttesüsteemide töökindluse testimine enne külmaperioodi algust</t>
  </si>
  <si>
    <t>Planeeringuga nähakse kergliiklusteedele ette 1,5 m kaitsevöönd kergliiklustee servast. Kaitsevöönd on vajalik tagamaks teehooldust (nt lumelükkamine) jms</t>
  </si>
  <si>
    <t>Ehitiste soojustuse kontroll ja küttesüsteemide testimine on läbi viidud</t>
  </si>
  <si>
    <t>Elamute soojustusega üldiselt probleeme ei ole.</t>
  </si>
  <si>
    <t>Kütte- ja elektrisüsteemide energiatõhususe parandamine</t>
  </si>
  <si>
    <t>Kütte- ja elektrisüsteemide energiatõhusus on parandatud</t>
  </si>
  <si>
    <t>Tuletõrjeveevõtukohtade rajamine küladesse</t>
  </si>
  <si>
    <t>Küladesse on rajatud tuletõrjeveevõtukohad.</t>
  </si>
  <si>
    <t>Luua kriisireguleerimise eest vastutav ametikoht</t>
  </si>
  <si>
    <t>Kriisireguleerimise eest vastutav ametikoht on loodud</t>
  </si>
  <si>
    <t>Kliima-ja energiakava, arengukava 2023-2028</t>
  </si>
  <si>
    <t>Teavituskampaania on läbi viidud</t>
  </si>
  <si>
    <t>Esmatasandi tervishoiuteenuse kättesaadavuse tagamine</t>
  </si>
  <si>
    <t>Esmastasandi tervishoiuteenus on kättesaadav</t>
  </si>
  <si>
    <t>Teavitustegevuse ja elanikkonna kaasamise parendamine</t>
  </si>
  <si>
    <t>Esmatasandi arstiabi on kättesaadav</t>
  </si>
  <si>
    <t>Sotsiaaltöötajate ja sotsiaalteenust osutavate isikute teadlikkuse tõstmine</t>
  </si>
  <si>
    <t>Sotsiaaltöötajatel ja sotsiaalteenusi osutavatel isikute teadlikkuse paranemine</t>
  </si>
  <si>
    <t>Vältimatu sotsiaalabi osutamine tagamine</t>
  </si>
  <si>
    <t>Vältimatu sotsiaalabi on tagatud</t>
  </si>
  <si>
    <t>Ekstreemsetes oludes abi vajavate inimeste kaardistamine</t>
  </si>
  <si>
    <t>Ekstreemsetes oludes abi vajavad inimesed on kaardistatud</t>
  </si>
  <si>
    <t>Riigi Teataja veebiversioon</t>
  </si>
  <si>
    <t>Kuusalu valla reovee kohtkäitluse ja äraveo eeskiri on Riigi Teatajas avaldatud ning kõigile avalikult nähtav.</t>
  </si>
  <si>
    <t>Reovee kohtkäitluse ja äraveo eeskirja vajadusel uuendamine</t>
  </si>
  <si>
    <t>Pidev tegevus</t>
  </si>
  <si>
    <t>Seaduspärased kohtkäitlussüsteemid on kajastatud vastavate lubadega ehitisregistris.</t>
  </si>
  <si>
    <t>Ehitusregistri vajadusel uuendamine</t>
  </si>
  <si>
    <t>Tegevusplaani ei ole; kuid toetust on võimalik taotleda hajaasustuse programmist</t>
  </si>
  <si>
    <t>Hajaasustuse programmis osalemine</t>
  </si>
  <si>
    <t>Vallavalitsus, kohtkäitlussüsteemide elanikest omanikud</t>
  </si>
  <si>
    <t>Ülevaade kajastub jäätmevaldajate registris.</t>
  </si>
  <si>
    <t>Kuusalu valla jäätmekava aastateks 2023-2028</t>
  </si>
  <si>
    <t>Jäätmekava, kus jäätmejaama asukoht ja mahutid on avaldatud.</t>
  </si>
  <si>
    <t>Vastavalt jäätmekavale on jäätmekogumispunktide arv ja tühjendamise sagedus piisav.</t>
  </si>
  <si>
    <t xml:space="preserve">Inimeste kohta keskmised jäätmetekke mahud on vallas välja arvutatud. </t>
  </si>
  <si>
    <t>Valla poolt on kehtestatud nõuded korraldatud jäätmeveo raames kogutud jäätmete edasiseks käitlemiseks.</t>
  </si>
  <si>
    <t>Koostada ja regulaarselt uuendada kaarti, mis kajastab kõiki jäätmete liigiti kogumise punkte, nende mahte ja teenindusvõimalusi erinevate jäätmeliikide lõikes</t>
  </si>
  <si>
    <t>Teha regulaarne analüüs jäätmekogumispunktide arvust ja tühjendussagedusest ning vajadusel suurendada punkte või kiirendada tühjendamist, et tagada elanikele mugav liigiti kogumine</t>
  </si>
  <si>
    <t>Koostada ja regulaarselt uuendada aruannet, mis võrdleb olme- ja pakendijäätmete liigiti kogumise mahtu kogutekkega ning analüüsib tulemusi elaniku kohta arvutatud keskmiste põhjal</t>
  </si>
  <si>
    <t>Täiendada ja regulaarselt uuendada andmebaasi, mis sisaldab infot kõigi majapidamiste, asutuste ja ettevõtete jäätmekäitluslepingute olemasolu ja mahu kohta, et tagada vastavus tegelikule jäätmetekkele</t>
  </si>
  <si>
    <t>Jäätmetekke vähendamine</t>
  </si>
  <si>
    <t>Elanike tarbimisteadlikkuse tõstmine</t>
  </si>
  <si>
    <t>Prügilasse ladestatavate biojäätmete vähendamine</t>
  </si>
  <si>
    <t>Ringlusesse võtmise määrad on ära fikseeritud</t>
  </si>
  <si>
    <t>Koostada ja esitada iga-aastane aruanne, mis analüüsib liigiti kogutud jäätmete ringlussevõtu määra ning võrdleb seda kehtestatud sihttasemega (vähemalt 50%).</t>
  </si>
  <si>
    <t>Kuusalu vallas on Kiiu jäätmejaam.</t>
  </si>
  <si>
    <t>Kuusalu valla jäätmekava aastateks 2023-2028, kliima-ja energiakava</t>
  </si>
  <si>
    <t>Jäätmete liigiti kogumise võimaluste parendamine jäätmejaamas</t>
  </si>
  <si>
    <t>Koostööd naabruses asuvate jäätmejaamadega ei tehta.</t>
  </si>
  <si>
    <t>Koostöö tegemine naabruses asuvate jäätmejaamadega</t>
  </si>
  <si>
    <t>Tagada jäätmejaamade töökorralduse regulaarne ülevaatus ja vajadusel ajakohastamine, sealhulgas lahtiolekuaegade, vastuvõetavate jäätmeliikide ja teenuse kvaliteedi kontroll</t>
  </si>
  <si>
    <t xml:space="preserve"> </t>
  </si>
  <si>
    <t>Elanike nõudlust pole kaardistatud, mistõttu seda pole võimalik täpselt hinnata.</t>
  </si>
  <si>
    <t>Ringmajanduse mudelitel põhinevate üksuste ja elanike nõudluse kaardistamine</t>
  </si>
  <si>
    <t>Kiiu jäätmejaam järgib keskkonnaministri määrust jäätmeliikide vastu võtmisel.</t>
  </si>
  <si>
    <t xml:space="preserve">Kuusalu valla jäätmekava 2023-2028, kliima-ja energiakava </t>
  </si>
  <si>
    <t>Tuleb täiendada ehitusjäätmete liigiti vastuvõttu Kiiu jäätmejaamas; korduskasutussüsteemi pole sisse seatud.</t>
  </si>
  <si>
    <t>Korraldada elanikele teavituskampaania, mis selgitab, milliseid jäätmeliike saab jäätmejaama tuua ja kuidas neid õigesti sortida</t>
  </si>
  <si>
    <t>Kiiu jäätmejaama arendamine ja laiendamine</t>
  </si>
  <si>
    <t>Jäätmekavas on hinnatud ringlusse võetava materjali koguseid. Samuti on jäätmekäitlusettevõttel info ringlusse võetavate materjalide kohta.</t>
  </si>
  <si>
    <t>Analüüsida jäätmekäitlusettevõttelt saadud andmete põhjal ringlussevõetavate materjalide koguseid</t>
  </si>
  <si>
    <t>Korduskasutussüsteemi sisse seadmine Kiiu jäätmejaamas</t>
  </si>
  <si>
    <t>Ülevaade on hinnanguline, kuna täpne ülevaade jäätmetekkest siiski puudub ning jäätmevedajate aruandluses esineb vastuolusid, kuna valdade lõikes ei peeta arvestust.</t>
  </si>
  <si>
    <t>Koostada aruanne jäätmetekke osas inimese kohta KOV territooriumil, kasutades olemasolevaid andmeid ja selgitades välja andmetes olevate erinevuste põhjused</t>
  </si>
  <si>
    <t>Valla vee-ettevõtja OÜ Kuusalu Soojus tagab selle nõude täitmise.</t>
  </si>
  <si>
    <t>Koostada ja avaldada regulaarne aruanne ühisveevärgi veekvaliteedi kohta, mis sisaldab ka arvutust kvaliteedinõuetele vastava vee tarbijate osakaalu kõigist tarbijatest.</t>
  </si>
  <si>
    <t>Koostada regulaarne aruanne heitvee puhastamise seireandmete põhjal, mis sisaldab hinnangut normidele vastava heitvee osakaalule.</t>
  </si>
  <si>
    <t>Koostada ülevaade liitumisvõimalusega elanike ja tegelike ühisveevärgiga liitunute arvust, arvutades liitumise protsendi ja tuues välja puudujäägid eesmärgiga võrreldes.</t>
  </si>
  <si>
    <t>Vee-ettevõtja OÜ Kuusalu Soojus</t>
  </si>
  <si>
    <t>Kuusalu valla ühisveevärgi-ja kanalisatsiooni arendamise kava aatateks 2024-2036</t>
  </si>
  <si>
    <t>Kuusalu valla ühisveevärgi-ja kanalisatsiooni arendamise kava aastateks 2024-2036</t>
  </si>
  <si>
    <t>Sotsiaaltöötajatel ja sotsiaalteenusi osutavatel isikutel pole piisavalt teadmisi, kuidas reageerida äärmuslike ilmaolude esinemisel.</t>
  </si>
  <si>
    <t>Kohaliku omavalitsuse kohustused sotsiaalabi korraldamisel on toodud välja sotsiaalhoolekande 
seaduses, mille kohaselt on isikule kohustatud sotsiaalteenuste, sotsiaaltoetuste, vältimatu 
sotsiaalabi ja muu abi andmist korraldama kohaliku omavalitsuse üksus.</t>
  </si>
  <si>
    <t>KOV üksuse elektrooniline ja digitaalne andmehõive on juhitud ja tegeletakse digijäätmete vähendamisega.</t>
  </si>
  <si>
    <t>Vältimatu sotsiaalabi osutamine on piisavalt planeeritud ja tagatud.</t>
  </si>
  <si>
    <t>Kuusalu arengukava 2023-2028, kliima-ja energiakava</t>
  </si>
  <si>
    <t>Kuusalu arengukava 2023-2028,soojusmajanduse arengukava</t>
  </si>
  <si>
    <t>Kuusalu valla arengukava 2023-2028</t>
  </si>
  <si>
    <t>Koostatav üldplaneering, kliima-ja energiakava</t>
  </si>
  <si>
    <t>Kuusalu valla arengukava 2023-2028, kliima-ja energiakava</t>
  </si>
  <si>
    <t>Soojusmajanduse arengukava, kliima-ja energiakava</t>
  </si>
  <si>
    <t xml:space="preserve">Üldplaneeringuga antakse tingimused päikeseenergeetika kasutuselevõtuks. </t>
  </si>
  <si>
    <t>Harju maakonna liikuvusanalüüs,koostatav üldplaneering, Kuusalu valla arengukava aastateks 2023-2028</t>
  </si>
  <si>
    <t xml:space="preserve"> Mohnile soetatakse elektrigeneraator, mis kriisivalmidust saarel tõstab ja tagab elektrienergia. </t>
  </si>
  <si>
    <t>Keskustest kaugemates külades ühistransporti ei ole. Ligipääsetavus avalikesse hoonetesse vajab parendamist. Väikesaared sõltuvad ilmastikuoludest liikuvuse mõttes.</t>
  </si>
  <si>
    <t>Kaugkütteettevõte OÜ Kuusalu Soojus</t>
  </si>
  <si>
    <t>Koostatav üldplaneering, Kuusalu valla arengukava 2023-2028</t>
  </si>
  <si>
    <t>Kava koostajale teadaolevalt ei ole seni läbi viidud koolitusi.</t>
  </si>
  <si>
    <t>pidev tegevus</t>
  </si>
  <si>
    <t>Kava koostajale teodaolevalt ei ole seni kohaliku omavalitsuse tasandil hindamist läbi viidud.</t>
  </si>
  <si>
    <t>Koostatavas üldplaneeringus on välja toodud põhimõtted sademevee käitlemiseks, sh on rõhutatud vajadust sademevee kohtkäitluseks (pinnasesse immutamist) ja looduspõhiste lahenduste rakendamiseks. Lisaks on koostatud uuring "Korduvalt üleujutatava ala uuring - rannaala Salmistu külast Loo ojani Andineeme külas"</t>
  </si>
  <si>
    <t>Sademevee käitlemise põhimõtete kindlaks määramine üldplaneeringus ja nende täpsustamine ühisveevärgi ja -kanalisatsiooni arengukavas.</t>
  </si>
  <si>
    <t>Sademevee käitlemise põhimõtted on kindlaks määratud üldplaneeringus ja neid täpsustab ühisveevärgi ja -kanalisatsiooni arengukava.</t>
  </si>
  <si>
    <t xml:space="preserve">Kohalike üleujutusohuga alade kaardistamine ja riskihinnang </t>
  </si>
  <si>
    <t>Soojussaare leevendamise meetmeid on käsitletud üldplaneeringus.</t>
  </si>
  <si>
    <t xml:space="preserve">Üldplaneeringus on välja toodud jääkreostusobjektid, kuid ükski neist ei vaja eraldi meetmeid. Lisaks on arengukavas välja toodud, et vallas asub mitmeid endisi sõjaväealasid ja kasutuseta põllumajandushooneid, mis rikuvad valla elukeskkonna ilmet, kuid need on eraomandis. </t>
  </si>
  <si>
    <t>Vastavalt vajadusele keskkonnakahjudega alade (nt jäätmete ebaseaduslike ladustuspaikade) ohustamine ja likvideerimine.</t>
  </si>
  <si>
    <t xml:space="preserve">Vastavalt keskkonnakahjudega alade tekkele nende likvideerimine. </t>
  </si>
  <si>
    <t>Regulaarne võõrliikide tõrje (sh nt tõrje koordineerimine, talgute korraldamine, teabekampaaniad, konteinerid koostöös jäätmevedajaga, võõrliikide kasvualade kaardistamine ja tõrje teostamine)</t>
  </si>
  <si>
    <t xml:space="preserve">KOVi arengudokumentides ei ole võõrliikide tõrjet käsitletud. </t>
  </si>
  <si>
    <t>Koostatava üldplaneeringu raames on antud valdkond kaardistatud ja seotud tingimused rohealade säilitamiseks (nt kõrghaljastuse protsent). Planeeringute läbivaatamisel arvestatakse selle aspektiga.</t>
  </si>
  <si>
    <t xml:space="preserve">Metsade tagavara ja juurdekasvu arvestust peetakse riiklikul tasandil ja selle muutus sõltub eelkõige riiklikest poliitikatest, õigusaktide nõuetest ja metsamajanduse tavadest. </t>
  </si>
  <si>
    <t>Valdkondade areng sõltub eelkõige riiklikest poliitikatest (sh nt toetusmeetmetest ja keskkonnanõuetest) ja üldisest sotsiaal-majanduslikust olukorrast.</t>
  </si>
  <si>
    <t xml:space="preserve">Sõltub riiklikest poliitikatest ja biomajanduse tavadest. </t>
  </si>
  <si>
    <t>On teada, kui palju on kohalikke kutselisi põllumehi ja talupidajaid. Toodete transportimisest tekkivate heitgaaside vähendamiseks tuleks soodustada kohalike saaduste turustamist kohalikele inimestele</t>
  </si>
  <si>
    <t>Väärtuslike põllumajandusmaade ja nende kasutus- ja kaitsetingimuste seadmine üldplaneeringus.</t>
  </si>
  <si>
    <t>Kavandatakse või on rakendatud bioenergia ressursside kasutus</t>
  </si>
  <si>
    <t>Soojusmajanduse arengukavades, arengukavas jm arengudokumentides ei ole käsitletud edasisi arengusuundi.</t>
  </si>
  <si>
    <t xml:space="preserve">Vallavalitsus jagab valla veebilehel kriisidega seotud informatsiooni, sh on kokku kutsutud kriisikomisjon, kelle vastutusvaldkonda kuuluvad ka äärmuslikud ilmastikuolud. </t>
  </si>
  <si>
    <t>Vallavalitsus jagab valla veebilehel kriisidega seotud informatsiooni, sh on kokku kutsutud kriisikomisjon.</t>
  </si>
  <si>
    <t xml:space="preserve">Omavalitsuses ei ole rakendatud ega planeeritud meetmeid/tegevusi, millega kaasneks oluline majanduse ümberkujundamine, mistõttu ei ole teema asjakohane. </t>
  </si>
  <si>
    <t xml:space="preserve">Kava koostajale teadaolevalt ei ole seni antud valdkonna tegevusi rakendatud. </t>
  </si>
  <si>
    <t xml:space="preserve">Elutähtsate teenuste pakkujatega ei ole tehtud koostööd. Alternatiivsed sidepidamise vahendid saarel puuduvad, kuid mobiilside on toiminud hästi. </t>
  </si>
  <si>
    <t>Kliima-ja energiakava. Arengukavast selgub, et väikesaared sõltuvad ilmastikuoludest elektrienergia mõttes.</t>
  </si>
  <si>
    <t>Keshtestatav Kuusalu valla uus üldplaneering</t>
  </si>
  <si>
    <t>Kuusalu turismivaldkonda iseloomustab kliimast tulenev hooajalisus, mida on keeruline seega muuta. Küll aga on suvisel ajal Kuusalu valla turismi võimalus rohkem ära kasutada geograafilist asukohta, pika merepiiri ja väikesaarte eelist. Randade infrastruktuuri väljaarendamine turismi suunal võib turismiettevõtete külastatavust tõsta. Seni on rannas turismiteenuseid enim välja arendatud vaid Valkla rannas.</t>
  </si>
  <si>
    <t>Ettevõtluskeskkonna analüüsimine pikas perspektiivis.</t>
  </si>
  <si>
    <t>Kuusalu valla elanikud saavad kasutatud riideid ja jalatseid tasuta ära viia MTÜ Riidepunkt konteineritesse.Rehvitöökodade kliendid nii eraisikud kui firmad võivad rehvitöökotta, mis on sõlminud lepingu rehviringlusega anda oma rehvid tasuta üks ühe vastu.</t>
  </si>
  <si>
    <t>Plaanitakse laiendada Kiiu jäätmejaama, täiendades Kiiu jäätmejaamas vastu võetavate jäätmete nimekirja viies selle vastavusse sortimismäärusega ja tagada sorteeritud ehitusjäätmete vastuvõtt.</t>
  </si>
  <si>
    <t>Kava koostajale teadaolevalt ei ole seni hinnatud. Küll aga sisaldub hinnang käesolevas kliima- ja energiakavas.</t>
  </si>
  <si>
    <t xml:space="preserve">Haavatavuse vähendamist on planeeritud kliima- ja energiakavaga. Lisaks on omavalitsus liitunud hajaasustuse programmiga, mille raames on võimalik taotleda toetust mh veevarustuse ja kanalisatsioonisüsteemi rajamiseks. </t>
  </si>
  <si>
    <t xml:space="preserve">Kuumapäevade tervist  ohustava mõju vähendamiseks võiks kaaluda joogivee paremat kättesaadavust avalikes randades </t>
  </si>
  <si>
    <t>Kliima- ja energiakava</t>
  </si>
  <si>
    <t>Teostatud</t>
  </si>
  <si>
    <t>OÜ Kuusalu Soojus</t>
  </si>
  <si>
    <t xml:space="preserve">OÜ Kuusalu Soojus </t>
  </si>
  <si>
    <t xml:space="preserve">Taastuvenergeetika lahenduste hindamine </t>
  </si>
  <si>
    <t>Taastuvenergeetika lahenduste laialdasem kasutuselevõtt</t>
  </si>
  <si>
    <t>Taastuvenergialahendused on hinnatud.</t>
  </si>
  <si>
    <t>Taastuvenergialahendused on laialdaselt asutusele võetud.</t>
  </si>
  <si>
    <t>Arendajad, Vallavalitsus</t>
  </si>
  <si>
    <t>Arendajad, Vallavalitsus, ettevõtted, elanikud</t>
  </si>
  <si>
    <t>Sõltub vallaelanike huvist ja motivatsioonist</t>
  </si>
  <si>
    <t>Vastavalt vajadusele</t>
  </si>
  <si>
    <t>Energia tarbimine kokku KOV territooriumil</t>
  </si>
  <si>
    <t>täpsustada</t>
  </si>
  <si>
    <t>Elektrilevi</t>
  </si>
  <si>
    <t>EHR, kokku hooned soojuspumpadega</t>
  </si>
  <si>
    <r>
      <t xml:space="preserve"> (l/a</t>
    </r>
    <r>
      <rPr>
        <sz val="11"/>
        <color theme="1"/>
        <rFont val="Calibri"/>
        <family val="2"/>
        <charset val="186"/>
        <scheme val="minor"/>
      </rPr>
      <t>)</t>
    </r>
  </si>
  <si>
    <t>KOV, % pinnakasutusest</t>
  </si>
  <si>
    <t>KOV, rekonstrueerituks loetud A-C klass</t>
  </si>
  <si>
    <t>Vähemalt C-klassi energiamärgisega hoonete osakaal kokku (munitsipaal)</t>
  </si>
  <si>
    <t xml:space="preserve">tk </t>
  </si>
  <si>
    <t>Rekonstrueeritud (minimaalselt C-energiamärgisele viidud) eramajade arv</t>
  </si>
  <si>
    <t>Vähemalt C-klassi energiamärgisega hoonete osakaal kokku (kõik KOV hooned)</t>
  </si>
  <si>
    <t>EHR, arvestatud ainult energiamärgisega hooned</t>
  </si>
  <si>
    <t>välja jätta</t>
  </si>
  <si>
    <t>EMTA</t>
  </si>
  <si>
    <t>Kuusalu valla arengukava (AK) ja üldplaneering</t>
  </si>
  <si>
    <t xml:space="preserve">Kuusalu valla Kuusalu ja Kolga kaugküttepiirkondade soojusmajanduse arengukavad </t>
  </si>
  <si>
    <t>Üldplaneeringus on kindlaks määratud tingimused taastuvenergeetikaalade arendamiseks, alad ei ole määratud.</t>
  </si>
  <si>
    <t xml:space="preserve">Kuusalu valla koostatav üldplaneering, KSH aruanne ja Kuusalu valla arengukava (AK) </t>
  </si>
  <si>
    <t>LISA 2 "Aruandlustabel ja KEKK näitajad"</t>
  </si>
  <si>
    <t>Kuusalu valla arengukava 2023-2028, minuomavalitsus.ee, Harju maakonna liikuvusanalüüs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</si>
</sst>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charset val="186"/>
      <scheme val="minor"/>
    </font>
    <font>
      <sz val="11"/>
      <color theme="1"/>
      <name val="Calibri"/>
      <family val="2"/>
      <scheme val="minor"/>
    </font>
    <font>
      <b/>
      <sz val="11"/>
      <color theme="1"/>
      <name val="Calibri"/>
      <family val="2"/>
      <charset val="186"/>
      <scheme val="minor"/>
    </font>
    <font>
      <i/>
      <sz val="11"/>
      <color theme="1"/>
      <name val="Calibri"/>
      <family val="2"/>
      <charset val="186"/>
      <scheme val="minor"/>
    </font>
    <font>
      <u/>
      <sz val="11"/>
      <color theme="10"/>
      <name val="Calibri"/>
      <family val="2"/>
      <charset val="186"/>
      <scheme val="minor"/>
    </font>
    <font>
      <b/>
      <sz val="11"/>
      <color theme="1"/>
      <name val="Calibri"/>
      <family val="2"/>
      <scheme val="minor"/>
    </font>
    <font>
      <sz val="11"/>
      <color theme="1"/>
      <name val="Calibri"/>
      <family val="2"/>
      <scheme val="minor"/>
    </font>
    <font>
      <sz val="8"/>
      <name val="Calibri"/>
      <family val="2"/>
      <charset val="186"/>
      <scheme val="minor"/>
    </font>
    <font>
      <i/>
      <sz val="11"/>
      <color theme="1"/>
      <name val="Calibri"/>
      <family val="2"/>
      <scheme val="minor"/>
    </font>
    <font>
      <u/>
      <sz val="11"/>
      <color theme="10"/>
      <name val="Calibri"/>
      <family val="2"/>
      <scheme val="minor"/>
    </font>
    <font>
      <sz val="11"/>
      <name val="Calibri"/>
      <family val="2"/>
      <scheme val="minor"/>
    </font>
    <font>
      <sz val="12"/>
      <color theme="1"/>
      <name val="Calibri"/>
      <family val="2"/>
      <scheme val="minor"/>
    </font>
    <font>
      <b/>
      <sz val="12"/>
      <color theme="1"/>
      <name val="Calibri"/>
      <family val="2"/>
      <scheme val="minor"/>
    </font>
    <font>
      <b/>
      <sz val="12"/>
      <color rgb="FF002060"/>
      <name val="Calibri"/>
      <family val="2"/>
      <scheme val="minor"/>
    </font>
    <font>
      <sz val="10"/>
      <color theme="1"/>
      <name val="Calibri"/>
      <family val="2"/>
      <scheme val="minor"/>
    </font>
    <font>
      <i/>
      <sz val="12"/>
      <color rgb="FF0070C0"/>
      <name val="Calibri"/>
      <family val="2"/>
      <scheme val="minor"/>
    </font>
    <font>
      <sz val="12"/>
      <name val="Calibri"/>
      <family val="2"/>
      <scheme val="minor"/>
    </font>
    <font>
      <vertAlign val="superscript"/>
      <sz val="12"/>
      <color theme="1"/>
      <name val="Calibri"/>
      <family val="2"/>
      <scheme val="minor"/>
    </font>
    <font>
      <sz val="12"/>
      <color theme="1"/>
      <name val="Calibri"/>
      <family val="2"/>
      <charset val="186"/>
      <scheme val="minor"/>
    </font>
    <font>
      <sz val="12"/>
      <color rgb="FF00B050"/>
      <name val="Calibri"/>
      <family val="2"/>
      <scheme val="minor"/>
    </font>
    <font>
      <b/>
      <sz val="12"/>
      <color rgb="FF00B050"/>
      <name val="Calibri"/>
      <family val="2"/>
      <scheme val="minor"/>
    </font>
    <font>
      <i/>
      <sz val="12"/>
      <color theme="1"/>
      <name val="Calibri"/>
      <family val="2"/>
      <scheme val="minor"/>
    </font>
    <font>
      <b/>
      <sz val="11"/>
      <name val="Calibri"/>
      <family val="2"/>
      <scheme val="minor"/>
    </font>
    <font>
      <b/>
      <sz val="11"/>
      <color rgb="FF00B050"/>
      <name val="Calibri"/>
      <family val="2"/>
      <scheme val="minor"/>
    </font>
    <font>
      <i/>
      <sz val="11"/>
      <name val="Calibri"/>
      <family val="2"/>
      <scheme val="minor"/>
    </font>
    <font>
      <b/>
      <sz val="16"/>
      <color rgb="FF00B050"/>
      <name val="Calibri"/>
      <family val="2"/>
      <scheme val="minor"/>
    </font>
    <font>
      <i/>
      <sz val="11"/>
      <color rgb="FF00B050"/>
      <name val="Calibri"/>
      <family val="2"/>
      <scheme val="minor"/>
    </font>
    <font>
      <b/>
      <sz val="11"/>
      <name val="Calibri"/>
      <family val="2"/>
      <charset val="186"/>
      <scheme val="minor"/>
    </font>
    <font>
      <sz val="11"/>
      <color theme="9" tint="-0.499984740745262"/>
      <name val="Calibri"/>
      <family val="2"/>
      <scheme val="minor"/>
    </font>
    <font>
      <b/>
      <sz val="14"/>
      <color theme="9" tint="-0.499984740745262"/>
      <name val="Calibri"/>
      <family val="2"/>
      <scheme val="minor"/>
    </font>
    <font>
      <u/>
      <sz val="11"/>
      <color rgb="FFC00000"/>
      <name val="Calibri"/>
      <family val="2"/>
      <charset val="186"/>
      <scheme val="minor"/>
    </font>
    <font>
      <u/>
      <sz val="11"/>
      <color rgb="FF700000"/>
      <name val="Calibri"/>
      <family val="2"/>
      <charset val="186"/>
      <scheme val="minor"/>
    </font>
    <font>
      <i/>
      <sz val="12"/>
      <color rgb="FF00B050"/>
      <name val="Calibri"/>
      <family val="2"/>
      <scheme val="minor"/>
    </font>
    <font>
      <sz val="11"/>
      <color theme="1"/>
      <name val="Calibri"/>
      <family val="2"/>
      <charset val="186"/>
      <scheme val="minor"/>
    </font>
  </fonts>
  <fills count="11">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rgb="FFFCE4D6"/>
        <bgColor indexed="64"/>
      </patternFill>
    </fill>
    <fill>
      <patternFill patternType="solid">
        <fgColor rgb="FFE2EFDA"/>
        <bgColor indexed="64"/>
      </patternFill>
    </fill>
    <fill>
      <patternFill patternType="solid">
        <fgColor theme="0"/>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style="thin">
        <color rgb="FF000000"/>
      </top>
      <bottom/>
      <diagonal/>
    </border>
    <border>
      <left/>
      <right style="thin">
        <color rgb="FF000000"/>
      </right>
      <top style="thin">
        <color indexed="64"/>
      </top>
      <bottom/>
      <diagonal/>
    </border>
    <border>
      <left style="thin">
        <color indexed="64"/>
      </left>
      <right style="thin">
        <color rgb="FF000000"/>
      </right>
      <top/>
      <bottom style="thin">
        <color rgb="FF000000"/>
      </bottom>
      <diagonal/>
    </border>
    <border>
      <left/>
      <right style="thin">
        <color rgb="FF000000"/>
      </right>
      <top/>
      <bottom style="thin">
        <color indexed="64"/>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right style="thin">
        <color rgb="FF000000"/>
      </right>
      <top/>
      <bottom style="thin">
        <color rgb="FF000000"/>
      </bottom>
      <diagonal/>
    </border>
    <border>
      <left style="medium">
        <color indexed="64"/>
      </left>
      <right/>
      <top/>
      <bottom/>
      <diagonal/>
    </border>
    <border>
      <left/>
      <right/>
      <top/>
      <bottom style="thin">
        <color indexed="64"/>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s>
  <cellStyleXfs count="4">
    <xf numFmtId="0" fontId="0" fillId="0" borderId="0"/>
    <xf numFmtId="0" fontId="4" fillId="0" borderId="0" applyNumberFormat="0" applyFill="0" applyBorder="0" applyAlignment="0" applyProtection="0"/>
    <xf numFmtId="0" fontId="11" fillId="0" borderId="0"/>
    <xf numFmtId="9" fontId="33" fillId="0" borderId="0" applyFont="0" applyFill="0" applyBorder="0" applyAlignment="0" applyProtection="0"/>
  </cellStyleXfs>
  <cellXfs count="396">
    <xf numFmtId="0" fontId="0" fillId="0" borderId="0" xfId="0"/>
    <xf numFmtId="0" fontId="0" fillId="0" borderId="0" xfId="0" applyAlignment="1">
      <alignment wrapText="1"/>
    </xf>
    <xf numFmtId="0" fontId="0" fillId="0" borderId="1" xfId="0" applyBorder="1"/>
    <xf numFmtId="0" fontId="0" fillId="0" borderId="3" xfId="0" applyBorder="1"/>
    <xf numFmtId="0" fontId="4" fillId="0" borderId="0" xfId="1"/>
    <xf numFmtId="0" fontId="0" fillId="0" borderId="3" xfId="0" applyBorder="1" applyAlignment="1">
      <alignment wrapText="1"/>
    </xf>
    <xf numFmtId="0" fontId="0" fillId="0" borderId="3" xfId="0" applyBorder="1" applyAlignment="1">
      <alignment vertical="top" wrapText="1"/>
    </xf>
    <xf numFmtId="0" fontId="0" fillId="0" borderId="0" xfId="0" applyAlignment="1">
      <alignment vertical="top"/>
    </xf>
    <xf numFmtId="0" fontId="5" fillId="0" borderId="3" xfId="0" applyFont="1" applyBorder="1" applyAlignment="1">
      <alignment vertical="top" wrapText="1"/>
    </xf>
    <xf numFmtId="0" fontId="11" fillId="0" borderId="0" xfId="2"/>
    <xf numFmtId="0" fontId="12" fillId="7" borderId="3" xfId="2" applyFont="1" applyFill="1" applyBorder="1" applyAlignment="1">
      <alignment horizontal="center" vertical="center"/>
    </xf>
    <xf numFmtId="0" fontId="11" fillId="0" borderId="0" xfId="2" applyAlignment="1">
      <alignment horizontal="center" vertical="center"/>
    </xf>
    <xf numFmtId="0" fontId="11" fillId="8" borderId="15" xfId="2" applyFill="1" applyBorder="1"/>
    <xf numFmtId="0" fontId="11" fillId="8" borderId="15" xfId="2" applyFill="1" applyBorder="1" applyAlignment="1">
      <alignment horizontal="center"/>
    </xf>
    <xf numFmtId="0" fontId="11" fillId="8" borderId="3" xfId="2" applyFill="1" applyBorder="1" applyAlignment="1">
      <alignment horizontal="center"/>
    </xf>
    <xf numFmtId="0" fontId="11" fillId="8" borderId="3" xfId="2" applyFill="1" applyBorder="1"/>
    <xf numFmtId="0" fontId="11" fillId="8" borderId="6" xfId="2" applyFill="1" applyBorder="1" applyAlignment="1">
      <alignment horizontal="center"/>
    </xf>
    <xf numFmtId="0" fontId="11" fillId="8" borderId="4" xfId="2" applyFill="1" applyBorder="1"/>
    <xf numFmtId="0" fontId="11" fillId="8" borderId="3" xfId="2" applyFill="1" applyBorder="1" applyAlignment="1">
      <alignment horizontal="left"/>
    </xf>
    <xf numFmtId="0" fontId="11" fillId="8" borderId="17" xfId="2" applyFill="1" applyBorder="1"/>
    <xf numFmtId="0" fontId="11" fillId="8" borderId="17" xfId="2" applyFill="1" applyBorder="1" applyAlignment="1">
      <alignment horizontal="center"/>
    </xf>
    <xf numFmtId="0" fontId="11" fillId="8" borderId="17" xfId="2" applyFill="1" applyBorder="1" applyAlignment="1">
      <alignment horizontal="left"/>
    </xf>
    <xf numFmtId="0" fontId="11" fillId="0" borderId="5" xfId="2" applyBorder="1"/>
    <xf numFmtId="0" fontId="15" fillId="0" borderId="8" xfId="2" applyFont="1" applyBorder="1"/>
    <xf numFmtId="0" fontId="11" fillId="0" borderId="8" xfId="2" applyBorder="1" applyAlignment="1">
      <alignment horizontal="center"/>
    </xf>
    <xf numFmtId="0" fontId="11" fillId="0" borderId="8" xfId="2" applyBorder="1"/>
    <xf numFmtId="0" fontId="16" fillId="9" borderId="21" xfId="2" applyFont="1" applyFill="1" applyBorder="1"/>
    <xf numFmtId="0" fontId="16" fillId="0" borderId="10" xfId="2" applyFont="1" applyBorder="1" applyAlignment="1">
      <alignment horizontal="center"/>
    </xf>
    <xf numFmtId="0" fontId="11" fillId="0" borderId="4" xfId="2" applyBorder="1"/>
    <xf numFmtId="0" fontId="11" fillId="9" borderId="22" xfId="2" applyFill="1" applyBorder="1"/>
    <xf numFmtId="0" fontId="11" fillId="0" borderId="6" xfId="2" applyBorder="1" applyAlignment="1">
      <alignment horizontal="center"/>
    </xf>
    <xf numFmtId="0" fontId="11" fillId="0" borderId="3" xfId="2" applyBorder="1"/>
    <xf numFmtId="0" fontId="11" fillId="9" borderId="23" xfId="2" applyFill="1" applyBorder="1"/>
    <xf numFmtId="0" fontId="11" fillId="0" borderId="3" xfId="2" applyBorder="1" applyAlignment="1">
      <alignment horizontal="left"/>
    </xf>
    <xf numFmtId="0" fontId="11" fillId="0" borderId="5" xfId="2" applyBorder="1" applyAlignment="1">
      <alignment horizontal="left"/>
    </xf>
    <xf numFmtId="0" fontId="11" fillId="0" borderId="7" xfId="2" applyBorder="1"/>
    <xf numFmtId="0" fontId="11" fillId="0" borderId="10" xfId="2" applyBorder="1" applyAlignment="1">
      <alignment horizontal="center"/>
    </xf>
    <xf numFmtId="0" fontId="11" fillId="9" borderId="16" xfId="2" applyFill="1" applyBorder="1"/>
    <xf numFmtId="0" fontId="11" fillId="9" borderId="26" xfId="2" applyFill="1" applyBorder="1"/>
    <xf numFmtId="0" fontId="11" fillId="9" borderId="27" xfId="2" applyFill="1" applyBorder="1"/>
    <xf numFmtId="0" fontId="11" fillId="9" borderId="28" xfId="2" applyFill="1" applyBorder="1"/>
    <xf numFmtId="0" fontId="11" fillId="9" borderId="22" xfId="2" applyFill="1" applyBorder="1" applyAlignment="1">
      <alignment vertical="top" wrapText="1"/>
    </xf>
    <xf numFmtId="0" fontId="11" fillId="9" borderId="32" xfId="2" applyFill="1" applyBorder="1" applyAlignment="1">
      <alignment vertical="top" wrapText="1"/>
    </xf>
    <xf numFmtId="0" fontId="18" fillId="9" borderId="21" xfId="2" applyFont="1" applyFill="1" applyBorder="1" applyAlignment="1">
      <alignment horizontal="left"/>
    </xf>
    <xf numFmtId="0" fontId="18" fillId="10" borderId="10" xfId="2" applyFont="1" applyFill="1" applyBorder="1" applyAlignment="1">
      <alignment horizontal="center"/>
    </xf>
    <xf numFmtId="0" fontId="18" fillId="10" borderId="4" xfId="2" applyFont="1" applyFill="1" applyBorder="1" applyAlignment="1">
      <alignment horizontal="left"/>
    </xf>
    <xf numFmtId="0" fontId="11" fillId="0" borderId="7" xfId="2" applyBorder="1" applyAlignment="1">
      <alignment horizontal="center"/>
    </xf>
    <xf numFmtId="0" fontId="15" fillId="0" borderId="4" xfId="2" applyFont="1" applyBorder="1"/>
    <xf numFmtId="0" fontId="11" fillId="0" borderId="3" xfId="2" applyBorder="1" applyAlignment="1">
      <alignment horizontal="center"/>
    </xf>
    <xf numFmtId="0" fontId="11" fillId="0" borderId="9" xfId="2" applyBorder="1" applyAlignment="1">
      <alignment horizontal="center"/>
    </xf>
    <xf numFmtId="0" fontId="11" fillId="0" borderId="7" xfId="2" applyBorder="1" applyAlignment="1">
      <alignment horizontal="left"/>
    </xf>
    <xf numFmtId="0" fontId="13" fillId="9" borderId="14" xfId="2" applyFont="1" applyFill="1" applyBorder="1" applyAlignment="1">
      <alignment horizontal="left"/>
    </xf>
    <xf numFmtId="0" fontId="19" fillId="10" borderId="15" xfId="2" applyFont="1" applyFill="1" applyBorder="1"/>
    <xf numFmtId="0" fontId="19" fillId="9" borderId="28" xfId="2" applyFont="1" applyFill="1" applyBorder="1"/>
    <xf numFmtId="0" fontId="19" fillId="9" borderId="22" xfId="2" applyFont="1" applyFill="1" applyBorder="1" applyAlignment="1">
      <alignment vertical="top" wrapText="1"/>
    </xf>
    <xf numFmtId="0" fontId="19" fillId="0" borderId="6" xfId="2" applyFont="1" applyBorder="1" applyAlignment="1">
      <alignment horizontal="center"/>
    </xf>
    <xf numFmtId="0" fontId="19" fillId="0" borderId="3" xfId="2" applyFont="1" applyBorder="1"/>
    <xf numFmtId="0" fontId="19" fillId="0" borderId="10" xfId="2" applyFont="1" applyBorder="1" applyAlignment="1">
      <alignment horizontal="center"/>
    </xf>
    <xf numFmtId="0" fontId="19" fillId="0" borderId="4" xfId="2" applyFont="1" applyBorder="1"/>
    <xf numFmtId="0" fontId="12" fillId="8" borderId="15" xfId="2" applyFont="1" applyFill="1" applyBorder="1"/>
    <xf numFmtId="0" fontId="12" fillId="8" borderId="7" xfId="2" applyFont="1" applyFill="1" applyBorder="1"/>
    <xf numFmtId="0" fontId="12" fillId="8" borderId="33" xfId="2" applyFont="1" applyFill="1" applyBorder="1" applyAlignment="1">
      <alignment vertical="top" wrapText="1"/>
    </xf>
    <xf numFmtId="0" fontId="20" fillId="8" borderId="3" xfId="2" applyFont="1" applyFill="1" applyBorder="1" applyAlignment="1">
      <alignment vertical="top" wrapText="1"/>
    </xf>
    <xf numFmtId="0" fontId="12" fillId="9" borderId="29" xfId="2" applyFont="1" applyFill="1" applyBorder="1"/>
    <xf numFmtId="0" fontId="20" fillId="9" borderId="3" xfId="2" applyFont="1" applyFill="1" applyBorder="1"/>
    <xf numFmtId="0" fontId="12" fillId="9" borderId="21" xfId="2" applyFont="1" applyFill="1" applyBorder="1" applyAlignment="1">
      <alignment wrapText="1"/>
    </xf>
    <xf numFmtId="0" fontId="12" fillId="9" borderId="21" xfId="2" applyFont="1" applyFill="1" applyBorder="1" applyAlignment="1">
      <alignment vertical="top" wrapText="1"/>
    </xf>
    <xf numFmtId="0" fontId="11" fillId="9" borderId="35" xfId="2" applyFill="1" applyBorder="1" applyAlignment="1">
      <alignment vertical="top" wrapText="1"/>
    </xf>
    <xf numFmtId="0" fontId="12" fillId="9" borderId="16" xfId="2" applyFont="1" applyFill="1" applyBorder="1" applyAlignment="1">
      <alignment vertical="top" wrapText="1"/>
    </xf>
    <xf numFmtId="0" fontId="20" fillId="9" borderId="16" xfId="2" applyFont="1" applyFill="1" applyBorder="1" applyAlignment="1">
      <alignment vertical="top" wrapText="1"/>
    </xf>
    <xf numFmtId="0" fontId="12" fillId="9" borderId="30" xfId="2" applyFont="1" applyFill="1" applyBorder="1" applyAlignment="1">
      <alignment wrapText="1"/>
    </xf>
    <xf numFmtId="0" fontId="20" fillId="9" borderId="3" xfId="2" applyFont="1" applyFill="1" applyBorder="1" applyAlignment="1">
      <alignment wrapText="1"/>
    </xf>
    <xf numFmtId="0" fontId="12" fillId="9" borderId="21" xfId="2" applyFont="1" applyFill="1" applyBorder="1" applyAlignment="1">
      <alignment horizontal="left"/>
    </xf>
    <xf numFmtId="0" fontId="21" fillId="0" borderId="0" xfId="2" applyFont="1"/>
    <xf numFmtId="0" fontId="12" fillId="9" borderId="22" xfId="2" applyFont="1" applyFill="1" applyBorder="1"/>
    <xf numFmtId="0" fontId="10" fillId="0" borderId="3" xfId="0" applyFont="1" applyBorder="1" applyAlignment="1">
      <alignment vertical="top" wrapText="1"/>
    </xf>
    <xf numFmtId="0" fontId="20" fillId="9" borderId="27" xfId="2" applyFont="1" applyFill="1" applyBorder="1"/>
    <xf numFmtId="0" fontId="22" fillId="0" borderId="3" xfId="0" applyFont="1" applyBorder="1" applyAlignment="1">
      <alignment vertical="top" wrapText="1"/>
    </xf>
    <xf numFmtId="0" fontId="4" fillId="0" borderId="0" xfId="1" applyAlignment="1">
      <alignment vertical="top"/>
    </xf>
    <xf numFmtId="0" fontId="4" fillId="0" borderId="3" xfId="1" applyBorder="1"/>
    <xf numFmtId="0" fontId="25" fillId="0" borderId="0" xfId="2" applyFont="1" applyAlignment="1">
      <alignment vertical="top" wrapText="1"/>
    </xf>
    <xf numFmtId="0" fontId="10" fillId="0" borderId="3" xfId="0" applyFont="1"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xf>
    <xf numFmtId="0" fontId="26" fillId="0" borderId="0" xfId="0" applyFont="1"/>
    <xf numFmtId="0" fontId="0" fillId="0" borderId="7" xfId="0" applyBorder="1" applyAlignment="1">
      <alignment horizontal="left" vertical="top"/>
    </xf>
    <xf numFmtId="0" fontId="5" fillId="0" borderId="0" xfId="0" applyFont="1" applyAlignment="1">
      <alignment vertical="top" wrapText="1"/>
    </xf>
    <xf numFmtId="0" fontId="0" fillId="0" borderId="38" xfId="0" applyBorder="1"/>
    <xf numFmtId="0" fontId="0" fillId="0" borderId="3" xfId="0" applyBorder="1" applyAlignment="1">
      <alignment horizontal="left" vertical="top"/>
    </xf>
    <xf numFmtId="0" fontId="27" fillId="2"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3" borderId="3" xfId="0" applyFill="1" applyBorder="1" applyAlignment="1">
      <alignment horizontal="left" vertical="top" wrapText="1"/>
    </xf>
    <xf numFmtId="0" fontId="8" fillId="0" borderId="3" xfId="0" applyFont="1" applyBorder="1" applyAlignment="1">
      <alignment horizontal="left" vertical="top"/>
    </xf>
    <xf numFmtId="0" fontId="0" fillId="0" borderId="38" xfId="0" applyBorder="1" applyAlignment="1">
      <alignment horizontal="left" vertical="top"/>
    </xf>
    <xf numFmtId="0" fontId="26" fillId="0" borderId="3" xfId="0" applyFont="1" applyBorder="1"/>
    <xf numFmtId="0" fontId="0" fillId="0" borderId="3" xfId="0" applyBorder="1" applyAlignment="1">
      <alignment horizontal="center"/>
    </xf>
    <xf numFmtId="0" fontId="0" fillId="3" borderId="3" xfId="0" applyFill="1" applyBorder="1" applyAlignment="1">
      <alignment vertical="top" wrapText="1"/>
    </xf>
    <xf numFmtId="0" fontId="3" fillId="3" borderId="3" xfId="0" applyFont="1" applyFill="1" applyBorder="1" applyAlignment="1">
      <alignment vertical="top" wrapText="1"/>
    </xf>
    <xf numFmtId="0" fontId="3" fillId="3" borderId="3" xfId="0" applyFont="1" applyFill="1" applyBorder="1" applyAlignment="1">
      <alignment wrapText="1"/>
    </xf>
    <xf numFmtId="0" fontId="0" fillId="3" borderId="3" xfId="0" applyFill="1" applyBorder="1" applyAlignment="1">
      <alignment wrapText="1"/>
    </xf>
    <xf numFmtId="0" fontId="27" fillId="2" borderId="3" xfId="0" applyFont="1" applyFill="1" applyBorder="1" applyAlignment="1">
      <alignment horizontal="left" vertical="center" wrapText="1"/>
    </xf>
    <xf numFmtId="0" fontId="2" fillId="2" borderId="3" xfId="0" applyFont="1" applyFill="1" applyBorder="1" applyAlignment="1">
      <alignment vertical="center" wrapText="1"/>
    </xf>
    <xf numFmtId="0" fontId="2" fillId="2" borderId="3" xfId="0" applyFont="1" applyFill="1" applyBorder="1" applyAlignment="1">
      <alignment vertical="center"/>
    </xf>
    <xf numFmtId="0" fontId="2" fillId="2" borderId="3" xfId="0" applyFont="1" applyFill="1" applyBorder="1" applyAlignment="1">
      <alignment horizontal="left" vertical="center" wrapText="1"/>
    </xf>
    <xf numFmtId="0" fontId="2" fillId="2" borderId="3" xfId="0" applyFont="1" applyFill="1" applyBorder="1" applyAlignment="1">
      <alignment horizontal="left" vertical="center"/>
    </xf>
    <xf numFmtId="0" fontId="23" fillId="0" borderId="0" xfId="0" applyFont="1" applyAlignment="1">
      <alignment horizontal="center" vertical="center"/>
    </xf>
    <xf numFmtId="0" fontId="6" fillId="0" borderId="0" xfId="0" applyFont="1" applyAlignment="1">
      <alignment vertical="top" wrapText="1"/>
    </xf>
    <xf numFmtId="0" fontId="5" fillId="0" borderId="0" xfId="0" applyFont="1" applyAlignment="1">
      <alignment vertical="top"/>
    </xf>
    <xf numFmtId="0" fontId="22" fillId="0" borderId="0" xfId="0" applyFont="1" applyAlignment="1">
      <alignment vertical="top" wrapText="1"/>
    </xf>
    <xf numFmtId="0" fontId="28" fillId="0" borderId="0" xfId="0" applyFont="1" applyAlignment="1">
      <alignment vertical="top"/>
    </xf>
    <xf numFmtId="0" fontId="28" fillId="0" borderId="0" xfId="0" applyFont="1"/>
    <xf numFmtId="0" fontId="29" fillId="0" borderId="0" xfId="0" applyFont="1" applyAlignment="1">
      <alignment horizontal="left" vertical="top"/>
    </xf>
    <xf numFmtId="0" fontId="30" fillId="0" borderId="0" xfId="1" applyFont="1" applyBorder="1"/>
    <xf numFmtId="0" fontId="5" fillId="3" borderId="3" xfId="0" applyFont="1" applyFill="1" applyBorder="1" applyAlignment="1">
      <alignment horizontal="left" vertical="top" wrapText="1"/>
    </xf>
    <xf numFmtId="0" fontId="31" fillId="0" borderId="3" xfId="1" applyFont="1" applyBorder="1"/>
    <xf numFmtId="0" fontId="31" fillId="0" borderId="3" xfId="1" applyFont="1" applyBorder="1" applyAlignment="1">
      <alignment vertical="top" wrapText="1"/>
    </xf>
    <xf numFmtId="0" fontId="5" fillId="10" borderId="0" xfId="2" applyFont="1" applyFill="1" applyAlignment="1">
      <alignment horizontal="left" vertical="top" wrapText="1"/>
    </xf>
    <xf numFmtId="0" fontId="0" fillId="2" borderId="0" xfId="0" applyFill="1"/>
    <xf numFmtId="0" fontId="0" fillId="4" borderId="0" xfId="0" applyFill="1"/>
    <xf numFmtId="0" fontId="4" fillId="0" borderId="0" xfId="1" applyFill="1"/>
    <xf numFmtId="0" fontId="2" fillId="3" borderId="3" xfId="0" applyFont="1" applyFill="1" applyBorder="1" applyAlignment="1">
      <alignment horizontal="left" vertical="center" wrapText="1"/>
    </xf>
    <xf numFmtId="0" fontId="0" fillId="0" borderId="0" xfId="0" applyAlignment="1">
      <alignment horizontal="left" vertical="center"/>
    </xf>
    <xf numFmtId="0" fontId="2" fillId="2" borderId="1" xfId="0" applyFont="1" applyFill="1" applyBorder="1" applyAlignment="1">
      <alignment horizontal="left" vertical="center" wrapText="1"/>
    </xf>
    <xf numFmtId="0" fontId="23" fillId="0" borderId="0" xfId="0" applyFont="1" applyAlignment="1">
      <alignment horizontal="center" vertical="center" wrapText="1"/>
    </xf>
    <xf numFmtId="0" fontId="0" fillId="0" borderId="6" xfId="0" applyBorder="1" applyAlignment="1">
      <alignment horizontal="left" vertical="top"/>
    </xf>
    <xf numFmtId="0" fontId="23" fillId="0" borderId="0" xfId="0" applyFont="1" applyAlignment="1">
      <alignment horizontal="left" vertical="center" wrapText="1"/>
    </xf>
    <xf numFmtId="0" fontId="0" fillId="2" borderId="0" xfId="0" applyFill="1" applyAlignment="1">
      <alignment horizontal="left" vertical="center"/>
    </xf>
    <xf numFmtId="0" fontId="23" fillId="0" borderId="0" xfId="0" applyFont="1" applyAlignment="1">
      <alignment horizontal="left" vertical="center"/>
    </xf>
    <xf numFmtId="0" fontId="23" fillId="0" borderId="0" xfId="0" applyFont="1" applyAlignment="1">
      <alignment horizontal="left"/>
    </xf>
    <xf numFmtId="0" fontId="2" fillId="0" borderId="3" xfId="0" applyFont="1" applyBorder="1" applyAlignment="1">
      <alignment horizontal="center" vertical="top"/>
    </xf>
    <xf numFmtId="0" fontId="0" fillId="0" borderId="4" xfId="0" applyBorder="1"/>
    <xf numFmtId="0" fontId="6" fillId="4" borderId="3" xfId="0" applyFont="1" applyFill="1" applyBorder="1" applyAlignment="1">
      <alignment wrapText="1"/>
    </xf>
    <xf numFmtId="0" fontId="9" fillId="0" borderId="0" xfId="1" applyFont="1" applyAlignment="1">
      <alignment vertical="top"/>
    </xf>
    <xf numFmtId="0" fontId="6" fillId="0" borderId="0" xfId="0" applyFont="1"/>
    <xf numFmtId="0" fontId="6" fillId="0" borderId="0" xfId="0" applyFont="1" applyAlignment="1">
      <alignment wrapText="1"/>
    </xf>
    <xf numFmtId="0" fontId="5" fillId="2" borderId="3" xfId="0" applyFont="1" applyFill="1" applyBorder="1" applyAlignment="1">
      <alignment wrapText="1"/>
    </xf>
    <xf numFmtId="0" fontId="6" fillId="2" borderId="3" xfId="0" applyFont="1" applyFill="1" applyBorder="1" applyAlignment="1">
      <alignment wrapText="1"/>
    </xf>
    <xf numFmtId="0" fontId="5" fillId="2" borderId="3" xfId="0" applyFont="1" applyFill="1" applyBorder="1" applyAlignment="1">
      <alignment vertical="center" wrapText="1"/>
    </xf>
    <xf numFmtId="0" fontId="5" fillId="2" borderId="3" xfId="0" applyFont="1" applyFill="1" applyBorder="1" applyAlignment="1">
      <alignment vertical="center"/>
    </xf>
    <xf numFmtId="0" fontId="22" fillId="2" borderId="3" xfId="0" applyFont="1" applyFill="1" applyBorder="1" applyAlignment="1">
      <alignment vertical="center" wrapText="1"/>
    </xf>
    <xf numFmtId="0" fontId="5" fillId="3" borderId="3" xfId="0" applyFont="1" applyFill="1" applyBorder="1" applyAlignment="1">
      <alignment vertical="center" wrapText="1"/>
    </xf>
    <xf numFmtId="0" fontId="6" fillId="0" borderId="0" xfId="0" applyFont="1" applyAlignment="1">
      <alignment vertical="center"/>
    </xf>
    <xf numFmtId="0" fontId="6" fillId="0" borderId="7" xfId="0" applyFont="1" applyBorder="1" applyAlignment="1">
      <alignment horizontal="left" vertical="top" wrapText="1"/>
    </xf>
    <xf numFmtId="0" fontId="6" fillId="0" borderId="2" xfId="0" applyFont="1" applyBorder="1" applyAlignment="1">
      <alignment horizontal="left" vertical="top" wrapText="1"/>
    </xf>
    <xf numFmtId="0" fontId="6" fillId="0" borderId="4" xfId="0" applyFont="1" applyBorder="1" applyAlignment="1">
      <alignment horizontal="left" vertical="top"/>
    </xf>
    <xf numFmtId="0" fontId="6" fillId="0" borderId="0" xfId="0" applyFont="1" applyAlignment="1">
      <alignment horizontal="left" vertical="top"/>
    </xf>
    <xf numFmtId="0" fontId="6" fillId="0" borderId="3" xfId="0" applyFont="1" applyBorder="1" applyAlignment="1">
      <alignment horizontal="left" vertical="top"/>
    </xf>
    <xf numFmtId="0" fontId="6" fillId="0" borderId="3" xfId="0" applyFont="1" applyBorder="1" applyAlignment="1">
      <alignment horizontal="left" vertical="top" wrapText="1"/>
    </xf>
    <xf numFmtId="0" fontId="6" fillId="3" borderId="43" xfId="0" applyFont="1" applyFill="1" applyBorder="1" applyAlignment="1">
      <alignment horizontal="left" vertical="top" wrapText="1"/>
    </xf>
    <xf numFmtId="0" fontId="6" fillId="0" borderId="1" xfId="0" applyFont="1" applyBorder="1" applyAlignment="1">
      <alignment horizontal="left" vertical="top" wrapText="1"/>
    </xf>
    <xf numFmtId="0" fontId="5" fillId="0" borderId="3" xfId="0" applyFont="1" applyBorder="1" applyAlignment="1">
      <alignment horizontal="center" vertical="center" wrapText="1"/>
    </xf>
    <xf numFmtId="0" fontId="6" fillId="3" borderId="39" xfId="0" applyFont="1" applyFill="1" applyBorder="1" applyAlignment="1">
      <alignment vertical="top" wrapText="1"/>
    </xf>
    <xf numFmtId="0" fontId="6" fillId="3" borderId="36" xfId="0" applyFont="1" applyFill="1" applyBorder="1" applyAlignment="1">
      <alignment vertical="top" wrapText="1"/>
    </xf>
    <xf numFmtId="0" fontId="6" fillId="0" borderId="7" xfId="0" applyFont="1" applyBorder="1" applyAlignment="1">
      <alignment vertical="top"/>
    </xf>
    <xf numFmtId="0" fontId="6" fillId="0" borderId="7" xfId="0" applyFont="1" applyBorder="1" applyAlignment="1">
      <alignment vertical="top" wrapText="1"/>
    </xf>
    <xf numFmtId="0" fontId="6" fillId="0" borderId="0" xfId="0" applyFont="1" applyAlignment="1">
      <alignment vertical="top"/>
    </xf>
    <xf numFmtId="0" fontId="9" fillId="0" borderId="0" xfId="1" applyFont="1"/>
    <xf numFmtId="0" fontId="6" fillId="0" borderId="0" xfId="0" applyFont="1" applyAlignment="1">
      <alignment horizontal="left" vertical="top" wrapText="1"/>
    </xf>
    <xf numFmtId="0" fontId="5" fillId="2" borderId="3" xfId="0" applyFont="1" applyFill="1" applyBorder="1" applyAlignment="1">
      <alignment horizontal="left" vertical="center" wrapText="1"/>
    </xf>
    <xf numFmtId="0" fontId="5" fillId="2" borderId="3" xfId="0" applyFont="1" applyFill="1" applyBorder="1" applyAlignment="1">
      <alignment horizontal="left" vertical="center"/>
    </xf>
    <xf numFmtId="0" fontId="5" fillId="2" borderId="3" xfId="0" applyFont="1" applyFill="1" applyBorder="1" applyAlignment="1">
      <alignment horizontal="left" wrapText="1"/>
    </xf>
    <xf numFmtId="0" fontId="5" fillId="2" borderId="3" xfId="0" applyFont="1" applyFill="1" applyBorder="1" applyAlignment="1">
      <alignment horizontal="left" vertical="top" wrapText="1"/>
    </xf>
    <xf numFmtId="0" fontId="22" fillId="2" borderId="3"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0" xfId="0" applyFont="1" applyAlignment="1">
      <alignment horizontal="left" vertical="center"/>
    </xf>
    <xf numFmtId="0" fontId="5" fillId="0" borderId="3" xfId="0" applyFont="1" applyBorder="1" applyAlignment="1">
      <alignment horizontal="center" vertical="center"/>
    </xf>
    <xf numFmtId="0" fontId="5" fillId="0" borderId="3" xfId="0" applyFont="1" applyBorder="1" applyAlignment="1">
      <alignment horizontal="left" vertical="top" wrapText="1"/>
    </xf>
    <xf numFmtId="0" fontId="6" fillId="3" borderId="38" xfId="0" applyFont="1" applyFill="1" applyBorder="1" applyAlignment="1">
      <alignment horizontal="left" vertical="top" wrapText="1"/>
    </xf>
    <xf numFmtId="0" fontId="6" fillId="3" borderId="39" xfId="0" applyFont="1" applyFill="1" applyBorder="1" applyAlignment="1">
      <alignment horizontal="left" vertical="top" wrapText="1"/>
    </xf>
    <xf numFmtId="0" fontId="6" fillId="0" borderId="3" xfId="0" applyFont="1" applyBorder="1"/>
    <xf numFmtId="0" fontId="6" fillId="0" borderId="38" xfId="0" applyFont="1" applyBorder="1" applyAlignment="1">
      <alignment horizontal="left" vertical="top" wrapText="1"/>
    </xf>
    <xf numFmtId="0" fontId="6" fillId="0" borderId="38" xfId="0" applyFont="1" applyBorder="1"/>
    <xf numFmtId="0" fontId="6" fillId="0" borderId="38" xfId="0" applyFont="1" applyBorder="1" applyAlignment="1">
      <alignment vertical="top" wrapText="1"/>
    </xf>
    <xf numFmtId="0" fontId="6" fillId="0" borderId="38" xfId="0" applyFont="1" applyBorder="1" applyAlignment="1">
      <alignment horizontal="left" vertical="top"/>
    </xf>
    <xf numFmtId="0" fontId="5" fillId="2" borderId="3" xfId="0" applyFont="1" applyFill="1" applyBorder="1" applyAlignment="1">
      <alignment horizontal="left"/>
    </xf>
    <xf numFmtId="0" fontId="22" fillId="2" borderId="3" xfId="0" applyFont="1" applyFill="1" applyBorder="1" applyAlignment="1">
      <alignment horizontal="left" wrapText="1"/>
    </xf>
    <xf numFmtId="0" fontId="5" fillId="3" borderId="3" xfId="0" applyFont="1" applyFill="1" applyBorder="1" applyAlignment="1">
      <alignment horizontal="left" wrapText="1"/>
    </xf>
    <xf numFmtId="0" fontId="6" fillId="0" borderId="0" xfId="0" applyFont="1" applyAlignment="1">
      <alignment horizontal="left"/>
    </xf>
    <xf numFmtId="2" fontId="5" fillId="0" borderId="0" xfId="0" applyNumberFormat="1" applyFont="1" applyAlignment="1">
      <alignment horizontal="left" vertical="top" wrapText="1"/>
    </xf>
    <xf numFmtId="0" fontId="6" fillId="3" borderId="3" xfId="0" applyFont="1" applyFill="1" applyBorder="1" applyAlignment="1">
      <alignment vertical="top" wrapText="1"/>
    </xf>
    <xf numFmtId="0" fontId="0" fillId="0" borderId="8" xfId="0" applyBorder="1" applyAlignment="1">
      <alignment horizontal="left" vertical="top"/>
    </xf>
    <xf numFmtId="0" fontId="2" fillId="0" borderId="3" xfId="0" applyFont="1" applyBorder="1" applyAlignment="1">
      <alignment horizontal="center" vertical="center"/>
    </xf>
    <xf numFmtId="0" fontId="0" fillId="0" borderId="3" xfId="0" applyBorder="1" applyAlignment="1">
      <alignment vertical="top"/>
    </xf>
    <xf numFmtId="0" fontId="2" fillId="0" borderId="3" xfId="0" applyFont="1" applyBorder="1" applyAlignment="1">
      <alignment horizontal="left" vertical="top" wrapText="1"/>
    </xf>
    <xf numFmtId="0" fontId="2" fillId="0" borderId="3" xfId="0" applyFont="1" applyBorder="1" applyAlignment="1">
      <alignment horizontal="left" vertical="top"/>
    </xf>
    <xf numFmtId="0" fontId="0" fillId="0" borderId="4" xfId="0" applyBorder="1" applyAlignment="1">
      <alignment vertical="top"/>
    </xf>
    <xf numFmtId="0" fontId="2" fillId="0" borderId="3" xfId="0" applyFont="1" applyBorder="1"/>
    <xf numFmtId="0" fontId="5" fillId="0" borderId="7" xfId="0" applyFont="1" applyBorder="1" applyAlignment="1">
      <alignment horizontal="center" vertical="center" wrapText="1"/>
    </xf>
    <xf numFmtId="0" fontId="6" fillId="3" borderId="41" xfId="0" applyFont="1" applyFill="1" applyBorder="1" applyAlignment="1">
      <alignment horizontal="left" vertical="top" wrapText="1"/>
    </xf>
    <xf numFmtId="0" fontId="5" fillId="0" borderId="7" xfId="0" applyFont="1" applyBorder="1" applyAlignment="1">
      <alignment horizontal="left" vertical="top" wrapText="1"/>
    </xf>
    <xf numFmtId="0" fontId="6" fillId="4" borderId="3" xfId="0" applyFont="1" applyFill="1" applyBorder="1" applyAlignment="1">
      <alignment vertical="top" wrapText="1"/>
    </xf>
    <xf numFmtId="0" fontId="0" fillId="0" borderId="3" xfId="0" applyBorder="1" applyAlignment="1">
      <alignment vertical="center"/>
    </xf>
    <xf numFmtId="0" fontId="2" fillId="0" borderId="3" xfId="0" applyFont="1" applyBorder="1" applyAlignment="1">
      <alignment vertical="center"/>
    </xf>
    <xf numFmtId="0" fontId="2" fillId="0" borderId="3" xfId="0" applyFont="1" applyBorder="1" applyAlignment="1">
      <alignment vertical="top"/>
    </xf>
    <xf numFmtId="0" fontId="2" fillId="0" borderId="3" xfId="0" applyFont="1" applyBorder="1" applyAlignment="1">
      <alignment vertical="top" wrapText="1"/>
    </xf>
    <xf numFmtId="0" fontId="2" fillId="0" borderId="3" xfId="0" applyFont="1" applyBorder="1" applyAlignment="1">
      <alignment wrapText="1"/>
    </xf>
    <xf numFmtId="0" fontId="2" fillId="0" borderId="7" xfId="0" applyFont="1" applyBorder="1" applyAlignment="1">
      <alignment horizontal="center" vertical="center"/>
    </xf>
    <xf numFmtId="0" fontId="2" fillId="0" borderId="7" xfId="0" applyFont="1" applyBorder="1" applyAlignment="1">
      <alignment vertical="top" wrapText="1"/>
    </xf>
    <xf numFmtId="0" fontId="0" fillId="3" borderId="7" xfId="0" applyFill="1" applyBorder="1" applyAlignment="1">
      <alignment vertical="top" wrapText="1"/>
    </xf>
    <xf numFmtId="0" fontId="0" fillId="0" borderId="7" xfId="0" applyBorder="1"/>
    <xf numFmtId="0" fontId="2" fillId="0" borderId="7" xfId="0" applyFont="1" applyBorder="1" applyAlignment="1">
      <alignment vertical="center"/>
    </xf>
    <xf numFmtId="0" fontId="8" fillId="0" borderId="3" xfId="0" applyFont="1" applyBorder="1" applyAlignment="1">
      <alignment horizontal="left" vertical="top" wrapText="1"/>
    </xf>
    <xf numFmtId="0" fontId="2" fillId="0" borderId="7" xfId="0" applyFont="1" applyBorder="1" applyAlignment="1">
      <alignment horizontal="left" vertical="top" wrapText="1"/>
    </xf>
    <xf numFmtId="0" fontId="0" fillId="0" borderId="7" xfId="0" applyBorder="1" applyAlignment="1">
      <alignment horizontal="left" vertical="top" wrapText="1"/>
    </xf>
    <xf numFmtId="0" fontId="0" fillId="0" borderId="7" xfId="0" applyBorder="1" applyAlignment="1">
      <alignment horizontal="left"/>
    </xf>
    <xf numFmtId="0" fontId="24" fillId="0" borderId="2" xfId="0" applyFont="1" applyBorder="1" applyAlignment="1">
      <alignment horizontal="left" vertical="top" wrapText="1"/>
    </xf>
    <xf numFmtId="0" fontId="10" fillId="0" borderId="3" xfId="0" applyFont="1" applyBorder="1" applyAlignment="1">
      <alignment vertical="top"/>
    </xf>
    <xf numFmtId="0" fontId="10" fillId="0" borderId="2" xfId="0" applyFont="1" applyBorder="1" applyAlignment="1">
      <alignment horizontal="left" vertical="top" wrapText="1"/>
    </xf>
    <xf numFmtId="0" fontId="24" fillId="0" borderId="3" xfId="0" applyFont="1" applyBorder="1" applyAlignment="1">
      <alignment horizontal="left" vertical="top" wrapText="1"/>
    </xf>
    <xf numFmtId="0" fontId="10" fillId="6" borderId="3" xfId="0" applyFont="1" applyFill="1" applyBorder="1" applyAlignment="1">
      <alignment horizontal="left" vertical="top" wrapText="1"/>
    </xf>
    <xf numFmtId="0" fontId="10" fillId="0" borderId="1" xfId="0" applyFont="1" applyBorder="1" applyAlignment="1">
      <alignment horizontal="left" vertical="top" wrapText="1"/>
    </xf>
    <xf numFmtId="0" fontId="10" fillId="0" borderId="1" xfId="0" applyFont="1" applyBorder="1" applyAlignment="1">
      <alignment horizontal="left" vertical="top"/>
    </xf>
    <xf numFmtId="0" fontId="24" fillId="0" borderId="0" xfId="0" applyFont="1" applyAlignment="1">
      <alignment horizontal="left" vertical="top" wrapText="1"/>
    </xf>
    <xf numFmtId="0" fontId="10" fillId="0" borderId="3" xfId="0" applyFont="1" applyBorder="1" applyAlignment="1">
      <alignment horizontal="left" vertical="top"/>
    </xf>
    <xf numFmtId="0" fontId="10" fillId="10" borderId="3" xfId="0" applyFont="1" applyFill="1" applyBorder="1" applyAlignment="1">
      <alignment horizontal="left" vertical="top" wrapText="1"/>
    </xf>
    <xf numFmtId="0" fontId="10" fillId="0" borderId="2" xfId="0" applyFont="1" applyBorder="1" applyAlignment="1">
      <alignment horizontal="left" vertical="top"/>
    </xf>
    <xf numFmtId="0" fontId="24" fillId="10" borderId="2" xfId="0" applyFont="1" applyFill="1" applyBorder="1" applyAlignment="1">
      <alignment horizontal="left" vertical="top" wrapText="1"/>
    </xf>
    <xf numFmtId="0" fontId="10" fillId="0" borderId="3" xfId="0" applyFont="1" applyBorder="1"/>
    <xf numFmtId="0" fontId="24" fillId="0" borderId="0" xfId="0" applyFont="1" applyAlignment="1">
      <alignment vertical="top" wrapText="1"/>
    </xf>
    <xf numFmtId="0" fontId="6" fillId="6" borderId="3" xfId="0" applyFont="1" applyFill="1" applyBorder="1" applyAlignment="1">
      <alignment horizontal="left" vertical="top" wrapText="1"/>
    </xf>
    <xf numFmtId="0" fontId="0" fillId="0" borderId="8" xfId="0" applyBorder="1"/>
    <xf numFmtId="0" fontId="0" fillId="0" borderId="3" xfId="0" applyBorder="1" applyAlignment="1">
      <alignment horizontal="left"/>
    </xf>
    <xf numFmtId="0" fontId="0" fillId="0" borderId="0" xfId="0" applyAlignment="1">
      <alignment horizontal="left"/>
    </xf>
    <xf numFmtId="0" fontId="2" fillId="0" borderId="3" xfId="0" applyFont="1" applyBorder="1" applyAlignment="1">
      <alignment horizontal="left" wrapText="1"/>
    </xf>
    <xf numFmtId="0" fontId="11" fillId="0" borderId="0" xfId="2" applyAlignment="1">
      <alignment horizontal="center"/>
    </xf>
    <xf numFmtId="1" fontId="11" fillId="8" borderId="15" xfId="2" applyNumberFormat="1" applyFill="1" applyBorder="1" applyAlignment="1">
      <alignment horizontal="center"/>
    </xf>
    <xf numFmtId="1" fontId="11" fillId="8" borderId="3" xfId="2" applyNumberFormat="1" applyFill="1" applyBorder="1" applyAlignment="1">
      <alignment horizontal="center"/>
    </xf>
    <xf numFmtId="9" fontId="11" fillId="8" borderId="15" xfId="3" applyFont="1" applyFill="1" applyBorder="1" applyAlignment="1">
      <alignment horizontal="center"/>
    </xf>
    <xf numFmtId="9" fontId="11" fillId="8" borderId="3" xfId="3" applyFont="1" applyFill="1" applyBorder="1" applyAlignment="1">
      <alignment horizontal="center"/>
    </xf>
    <xf numFmtId="2" fontId="11" fillId="8" borderId="3" xfId="2" applyNumberFormat="1" applyFill="1" applyBorder="1" applyAlignment="1">
      <alignment horizontal="center"/>
    </xf>
    <xf numFmtId="1" fontId="11" fillId="0" borderId="3" xfId="2" applyNumberFormat="1" applyBorder="1" applyAlignment="1">
      <alignment horizontal="center"/>
    </xf>
    <xf numFmtId="0" fontId="21" fillId="0" borderId="3" xfId="2" applyFont="1" applyBorder="1" applyAlignment="1">
      <alignment horizontal="center"/>
    </xf>
    <xf numFmtId="1" fontId="11" fillId="10" borderId="3" xfId="2" applyNumberFormat="1" applyFill="1" applyBorder="1" applyAlignment="1">
      <alignment horizontal="center"/>
    </xf>
    <xf numFmtId="9" fontId="11" fillId="0" borderId="3" xfId="3" applyFont="1" applyBorder="1" applyAlignment="1">
      <alignment horizontal="center"/>
    </xf>
    <xf numFmtId="9" fontId="11" fillId="0" borderId="4" xfId="2" applyNumberFormat="1" applyBorder="1" applyAlignment="1">
      <alignment horizontal="center"/>
    </xf>
    <xf numFmtId="1" fontId="11" fillId="0" borderId="4" xfId="2" applyNumberFormat="1" applyBorder="1" applyAlignment="1">
      <alignment horizontal="center"/>
    </xf>
    <xf numFmtId="9" fontId="11" fillId="0" borderId="3" xfId="2" applyNumberFormat="1" applyBorder="1" applyAlignment="1">
      <alignment horizontal="center"/>
    </xf>
    <xf numFmtId="9" fontId="21" fillId="0" borderId="4" xfId="3" applyFont="1" applyBorder="1" applyAlignment="1">
      <alignment horizontal="center"/>
    </xf>
    <xf numFmtId="9" fontId="21" fillId="0" borderId="4" xfId="2" applyNumberFormat="1" applyFont="1" applyBorder="1" applyAlignment="1">
      <alignment horizontal="center"/>
    </xf>
    <xf numFmtId="164" fontId="11" fillId="0" borderId="3" xfId="2" applyNumberFormat="1" applyBorder="1" applyAlignment="1">
      <alignment horizontal="center"/>
    </xf>
    <xf numFmtId="164" fontId="11" fillId="0" borderId="4" xfId="2" applyNumberFormat="1" applyBorder="1" applyAlignment="1">
      <alignment horizontal="center"/>
    </xf>
    <xf numFmtId="0" fontId="11" fillId="0" borderId="4" xfId="2" applyBorder="1" applyAlignment="1">
      <alignment horizontal="center"/>
    </xf>
    <xf numFmtId="9" fontId="11" fillId="10" borderId="4" xfId="2" applyNumberFormat="1" applyFill="1" applyBorder="1" applyAlignment="1">
      <alignment horizontal="center"/>
    </xf>
    <xf numFmtId="9" fontId="19" fillId="0" borderId="3" xfId="2" applyNumberFormat="1" applyFont="1" applyBorder="1" applyAlignment="1">
      <alignment horizontal="center"/>
    </xf>
    <xf numFmtId="9" fontId="11" fillId="0" borderId="7" xfId="3" applyFont="1" applyBorder="1" applyAlignment="1">
      <alignment horizontal="center"/>
    </xf>
    <xf numFmtId="9" fontId="11" fillId="0" borderId="7" xfId="2" applyNumberFormat="1" applyBorder="1" applyAlignment="1">
      <alignment horizontal="center"/>
    </xf>
    <xf numFmtId="0" fontId="11" fillId="10" borderId="4" xfId="2" applyFill="1" applyBorder="1" applyAlignment="1">
      <alignment horizontal="center"/>
    </xf>
    <xf numFmtId="0" fontId="19" fillId="0" borderId="3" xfId="2" applyFont="1" applyBorder="1" applyAlignment="1">
      <alignment horizontal="center"/>
    </xf>
    <xf numFmtId="0" fontId="1" fillId="0" borderId="7" xfId="0" applyFont="1" applyBorder="1" applyAlignment="1">
      <alignment vertical="top" wrapText="1"/>
    </xf>
    <xf numFmtId="0" fontId="1" fillId="0" borderId="7" xfId="0" applyFont="1" applyBorder="1" applyAlignment="1">
      <alignment horizontal="left" vertical="top" wrapText="1"/>
    </xf>
    <xf numFmtId="0" fontId="1" fillId="0" borderId="3" xfId="0" applyFont="1" applyBorder="1" applyAlignment="1">
      <alignment horizontal="left" vertical="top" wrapText="1"/>
    </xf>
    <xf numFmtId="0" fontId="6" fillId="0" borderId="3" xfId="0" applyFont="1" applyBorder="1" applyAlignment="1">
      <alignment horizontal="left" vertical="top" wrapText="1"/>
    </xf>
    <xf numFmtId="0" fontId="6" fillId="3" borderId="3" xfId="0" applyFont="1" applyFill="1" applyBorder="1" applyAlignment="1">
      <alignment horizontal="left" vertical="top" wrapText="1"/>
    </xf>
    <xf numFmtId="0" fontId="5" fillId="0" borderId="3" xfId="0" applyFont="1" applyBorder="1" applyAlignment="1">
      <alignment horizontal="center" vertical="center" wrapText="1"/>
    </xf>
    <xf numFmtId="0" fontId="6" fillId="3" borderId="7" xfId="0" applyFont="1" applyFill="1" applyBorder="1" applyAlignment="1">
      <alignment horizontal="left" vertical="top" wrapText="1"/>
    </xf>
    <xf numFmtId="0" fontId="6" fillId="3" borderId="4" xfId="0" applyFont="1" applyFill="1" applyBorder="1" applyAlignment="1">
      <alignment horizontal="left" vertical="top" wrapText="1"/>
    </xf>
    <xf numFmtId="0" fontId="10" fillId="0" borderId="3" xfId="0" applyFont="1" applyBorder="1" applyAlignment="1">
      <alignment horizontal="left" vertical="top"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4" xfId="0" applyFont="1" applyBorder="1" applyAlignment="1">
      <alignment horizontal="center" vertical="center" wrapText="1"/>
    </xf>
    <xf numFmtId="0" fontId="6" fillId="0" borderId="8" xfId="0" applyFont="1" applyBorder="1" applyAlignment="1">
      <alignment horizontal="center" vertical="top" wrapText="1"/>
    </xf>
    <xf numFmtId="0" fontId="6" fillId="0" borderId="4" xfId="0" applyFont="1" applyBorder="1" applyAlignment="1">
      <alignment horizontal="center" vertical="top" wrapText="1"/>
    </xf>
    <xf numFmtId="0" fontId="1" fillId="0" borderId="8" xfId="0" applyFont="1" applyBorder="1" applyAlignment="1">
      <alignment horizontal="left" vertical="top" wrapText="1"/>
    </xf>
    <xf numFmtId="0" fontId="6" fillId="0" borderId="8" xfId="0" applyFont="1" applyBorder="1" applyAlignment="1">
      <alignment horizontal="left" vertical="top" wrapText="1"/>
    </xf>
    <xf numFmtId="0" fontId="6" fillId="0" borderId="4" xfId="0" applyFont="1" applyBorder="1" applyAlignment="1">
      <alignment horizontal="left" vertical="top" wrapText="1"/>
    </xf>
    <xf numFmtId="0" fontId="6" fillId="3" borderId="41" xfId="0" applyFont="1" applyFill="1" applyBorder="1" applyAlignment="1">
      <alignment horizontal="left" vertical="top" wrapText="1"/>
    </xf>
    <xf numFmtId="0" fontId="6" fillId="3" borderId="43" xfId="0" applyFont="1" applyFill="1" applyBorder="1" applyAlignment="1">
      <alignment horizontal="left" vertical="top" wrapText="1"/>
    </xf>
    <xf numFmtId="0" fontId="6" fillId="0" borderId="7"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10" fillId="0" borderId="4" xfId="0" applyFont="1" applyBorder="1" applyAlignment="1">
      <alignment horizontal="left" vertical="top" wrapText="1"/>
    </xf>
    <xf numFmtId="0" fontId="10" fillId="0" borderId="7" xfId="0" applyFont="1" applyBorder="1" applyAlignment="1">
      <alignment horizontal="left" vertical="top"/>
    </xf>
    <xf numFmtId="0" fontId="10" fillId="0" borderId="4" xfId="0" applyFont="1" applyBorder="1" applyAlignment="1">
      <alignment horizontal="left" vertical="top"/>
    </xf>
    <xf numFmtId="0" fontId="6" fillId="3" borderId="42" xfId="0" applyFont="1" applyFill="1" applyBorder="1" applyAlignment="1">
      <alignment horizontal="left" vertical="top" wrapText="1"/>
    </xf>
    <xf numFmtId="0" fontId="5" fillId="0" borderId="7" xfId="0" applyFont="1" applyBorder="1" applyAlignment="1">
      <alignment horizontal="center" vertical="top" wrapText="1"/>
    </xf>
    <xf numFmtId="0" fontId="5" fillId="0" borderId="4" xfId="0" applyFont="1" applyBorder="1" applyAlignment="1">
      <alignment horizontal="center" vertical="top" wrapText="1"/>
    </xf>
    <xf numFmtId="0" fontId="10" fillId="6" borderId="7" xfId="0" applyFont="1" applyFill="1" applyBorder="1" applyAlignment="1">
      <alignment horizontal="left" vertical="top" wrapText="1"/>
    </xf>
    <xf numFmtId="0" fontId="10" fillId="6" borderId="4"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10" xfId="0" applyFont="1" applyFill="1" applyBorder="1" applyAlignment="1">
      <alignment horizontal="left" vertical="top"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4" xfId="0" applyFont="1" applyBorder="1" applyAlignment="1">
      <alignment horizontal="left" vertical="top" wrapText="1"/>
    </xf>
    <xf numFmtId="0" fontId="10" fillId="6" borderId="3" xfId="0" applyFont="1" applyFill="1" applyBorder="1" applyAlignment="1">
      <alignment horizontal="left" vertical="top" wrapText="1"/>
    </xf>
    <xf numFmtId="0" fontId="6" fillId="3" borderId="39" xfId="0" applyFont="1" applyFill="1" applyBorder="1" applyAlignment="1">
      <alignment horizontal="left" vertical="top" wrapText="1"/>
    </xf>
    <xf numFmtId="0" fontId="6" fillId="3" borderId="36" xfId="0" applyFont="1" applyFill="1" applyBorder="1" applyAlignment="1">
      <alignment horizontal="left" vertical="top" wrapText="1"/>
    </xf>
    <xf numFmtId="0" fontId="6" fillId="3" borderId="40" xfId="0" applyFont="1" applyFill="1" applyBorder="1" applyAlignment="1">
      <alignment horizontal="left" vertical="top" wrapText="1"/>
    </xf>
    <xf numFmtId="0" fontId="5" fillId="0" borderId="3" xfId="0" applyFont="1" applyBorder="1" applyAlignment="1">
      <alignment horizontal="center" vertical="center"/>
    </xf>
    <xf numFmtId="0" fontId="5" fillId="0" borderId="3" xfId="0" applyFont="1" applyBorder="1" applyAlignment="1">
      <alignment horizontal="left" vertical="top" wrapText="1"/>
    </xf>
    <xf numFmtId="0" fontId="5" fillId="2" borderId="3" xfId="0" applyFont="1" applyFill="1" applyBorder="1" applyAlignment="1">
      <alignment horizontal="center" wrapText="1"/>
    </xf>
    <xf numFmtId="0" fontId="6" fillId="2" borderId="3" xfId="0" applyFont="1" applyFill="1" applyBorder="1" applyAlignment="1">
      <alignment horizontal="center" wrapText="1"/>
    </xf>
    <xf numFmtId="0" fontId="0" fillId="0" borderId="7" xfId="0" applyBorder="1" applyAlignment="1">
      <alignment horizontal="left" vertical="top"/>
    </xf>
    <xf numFmtId="0" fontId="0" fillId="0" borderId="8" xfId="0" applyBorder="1" applyAlignment="1">
      <alignment horizontal="left" vertical="top"/>
    </xf>
    <xf numFmtId="0" fontId="0" fillId="0" borderId="4" xfId="0" applyBorder="1" applyAlignment="1">
      <alignment horizontal="left" vertical="top"/>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7" xfId="0" applyFont="1" applyBorder="1" applyAlignment="1">
      <alignment horizontal="left" vertical="top"/>
    </xf>
    <xf numFmtId="0" fontId="2" fillId="0" borderId="4" xfId="0" applyFont="1" applyBorder="1" applyAlignment="1">
      <alignment horizontal="left" vertical="top"/>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4" xfId="0"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8" xfId="0" applyFont="1" applyBorder="1" applyAlignment="1">
      <alignment horizontal="center" vertical="top"/>
    </xf>
    <xf numFmtId="0" fontId="2" fillId="0" borderId="8" xfId="0" applyFont="1" applyBorder="1" applyAlignment="1">
      <alignment horizontal="center" vertical="center"/>
    </xf>
    <xf numFmtId="0" fontId="2" fillId="0" borderId="8" xfId="0" applyFont="1" applyBorder="1" applyAlignment="1">
      <alignment horizontal="left" vertical="top"/>
    </xf>
    <xf numFmtId="0" fontId="2" fillId="0" borderId="8" xfId="0" applyFont="1" applyBorder="1" applyAlignment="1">
      <alignment horizontal="left" vertical="top" wrapText="1"/>
    </xf>
    <xf numFmtId="0" fontId="0" fillId="3" borderId="7" xfId="0" applyFill="1" applyBorder="1" applyAlignment="1">
      <alignment horizontal="left" vertical="top" wrapText="1"/>
    </xf>
    <xf numFmtId="0" fontId="0" fillId="3" borderId="4" xfId="0" applyFill="1" applyBorder="1" applyAlignment="1">
      <alignment horizontal="left" vertical="top" wrapText="1"/>
    </xf>
    <xf numFmtId="0" fontId="0" fillId="3" borderId="8" xfId="0" applyFill="1" applyBorder="1" applyAlignment="1">
      <alignment horizontal="left" vertical="top" wrapText="1"/>
    </xf>
    <xf numFmtId="0" fontId="2" fillId="2" borderId="1" xfId="0" applyFont="1" applyFill="1" applyBorder="1" applyAlignment="1">
      <alignment horizontal="center" wrapText="1"/>
    </xf>
    <xf numFmtId="0" fontId="0" fillId="2" borderId="34" xfId="0" applyFill="1" applyBorder="1" applyAlignment="1">
      <alignment horizontal="center" wrapText="1"/>
    </xf>
    <xf numFmtId="0" fontId="0" fillId="2" borderId="6" xfId="0" applyFill="1" applyBorder="1" applyAlignment="1">
      <alignment horizontal="center" wrapText="1"/>
    </xf>
    <xf numFmtId="0" fontId="2" fillId="0" borderId="3" xfId="0" applyFont="1" applyBorder="1" applyAlignment="1">
      <alignment horizontal="center" vertical="top"/>
    </xf>
    <xf numFmtId="0" fontId="2" fillId="0" borderId="3" xfId="0" applyFont="1" applyBorder="1" applyAlignment="1">
      <alignment horizontal="center" vertical="top" wrapText="1"/>
    </xf>
    <xf numFmtId="0" fontId="2" fillId="0" borderId="3" xfId="0" applyFont="1" applyBorder="1" applyAlignment="1">
      <alignment horizontal="center" vertical="center"/>
    </xf>
    <xf numFmtId="0" fontId="0" fillId="3" borderId="3" xfId="0" applyFill="1" applyBorder="1" applyAlignment="1">
      <alignment horizontal="left" vertical="top" wrapText="1"/>
    </xf>
    <xf numFmtId="0" fontId="2" fillId="2" borderId="3" xfId="0" applyFont="1" applyFill="1" applyBorder="1" applyAlignment="1">
      <alignment horizontal="center" wrapText="1"/>
    </xf>
    <xf numFmtId="0" fontId="0" fillId="2" borderId="3" xfId="0" applyFill="1" applyBorder="1" applyAlignment="1">
      <alignment horizontal="center" wrapText="1"/>
    </xf>
    <xf numFmtId="0" fontId="2" fillId="0" borderId="3" xfId="0" applyFont="1" applyBorder="1" applyAlignment="1">
      <alignment horizontal="left" vertical="top"/>
    </xf>
    <xf numFmtId="0" fontId="2" fillId="0" borderId="3" xfId="0" applyFont="1" applyBorder="1" applyAlignment="1">
      <alignment horizontal="left" vertical="top" wrapText="1"/>
    </xf>
    <xf numFmtId="0" fontId="0" fillId="0" borderId="3" xfId="0" applyBorder="1" applyAlignment="1">
      <alignment horizontal="center" wrapText="1"/>
    </xf>
    <xf numFmtId="0" fontId="0" fillId="0" borderId="3" xfId="0" applyBorder="1" applyAlignment="1">
      <alignment horizontal="center"/>
    </xf>
    <xf numFmtId="0" fontId="0" fillId="0" borderId="7" xfId="0" applyBorder="1"/>
    <xf numFmtId="0" fontId="0" fillId="0" borderId="4" xfId="0" applyBorder="1"/>
    <xf numFmtId="0" fontId="0" fillId="0" borderId="7" xfId="0" applyBorder="1" applyAlignment="1">
      <alignment vertical="top" wrapText="1"/>
    </xf>
    <xf numFmtId="0" fontId="0" fillId="0" borderId="4" xfId="0" applyBorder="1" applyAlignment="1">
      <alignment vertical="top" wrapText="1"/>
    </xf>
    <xf numFmtId="0" fontId="0" fillId="3" borderId="7" xfId="0" applyFill="1" applyBorder="1" applyAlignment="1">
      <alignment vertical="top" wrapText="1"/>
    </xf>
    <xf numFmtId="0" fontId="0" fillId="3" borderId="4" xfId="0" applyFill="1" applyBorder="1" applyAlignment="1">
      <alignment vertical="top" wrapText="1"/>
    </xf>
    <xf numFmtId="0" fontId="2" fillId="0" borderId="7" xfId="0" applyFont="1" applyBorder="1" applyAlignment="1">
      <alignment vertical="top"/>
    </xf>
    <xf numFmtId="0" fontId="2" fillId="0" borderId="4" xfId="0" applyFont="1" applyBorder="1" applyAlignment="1">
      <alignment vertical="top"/>
    </xf>
    <xf numFmtId="0" fontId="2" fillId="0" borderId="7" xfId="0" applyFont="1" applyBorder="1" applyAlignment="1">
      <alignment vertical="center"/>
    </xf>
    <xf numFmtId="0" fontId="2" fillId="0" borderId="4" xfId="0" applyFont="1" applyBorder="1" applyAlignment="1">
      <alignment vertical="center"/>
    </xf>
    <xf numFmtId="0" fontId="2" fillId="0" borderId="7" xfId="0" applyFont="1" applyBorder="1" applyAlignment="1">
      <alignment vertical="top" wrapText="1"/>
    </xf>
    <xf numFmtId="0" fontId="2" fillId="0" borderId="4" xfId="0" applyFont="1" applyBorder="1" applyAlignment="1">
      <alignment vertical="top" wrapText="1"/>
    </xf>
    <xf numFmtId="0" fontId="0" fillId="0" borderId="7" xfId="0" applyBorder="1" applyAlignment="1">
      <alignment vertical="top"/>
    </xf>
    <xf numFmtId="0" fontId="0" fillId="0" borderId="4" xfId="0" applyBorder="1" applyAlignment="1">
      <alignment vertical="top"/>
    </xf>
    <xf numFmtId="0" fontId="0" fillId="0" borderId="7" xfId="0" applyBorder="1" applyAlignment="1">
      <alignment vertical="center"/>
    </xf>
    <xf numFmtId="0" fontId="0" fillId="0" borderId="4" xfId="0" applyBorder="1" applyAlignment="1">
      <alignment vertical="center"/>
    </xf>
    <xf numFmtId="0" fontId="0" fillId="0" borderId="7" xfId="0" applyBorder="1" applyAlignment="1">
      <alignment horizontal="left"/>
    </xf>
    <xf numFmtId="0" fontId="0" fillId="0" borderId="4" xfId="0" applyBorder="1" applyAlignment="1">
      <alignment horizontal="left"/>
    </xf>
    <xf numFmtId="0" fontId="2" fillId="0" borderId="7" xfId="0" applyFont="1" applyBorder="1"/>
    <xf numFmtId="0" fontId="2" fillId="0" borderId="4" xfId="0" applyFont="1" applyBorder="1"/>
    <xf numFmtId="0" fontId="5" fillId="2" borderId="1" xfId="0" applyFont="1" applyFill="1" applyBorder="1" applyAlignment="1">
      <alignment horizontal="center" wrapText="1"/>
    </xf>
    <xf numFmtId="0" fontId="0" fillId="0" borderId="6" xfId="0" applyBorder="1" applyAlignment="1">
      <alignment horizontal="center" wrapText="1"/>
    </xf>
    <xf numFmtId="0" fontId="0" fillId="3" borderId="8" xfId="0" applyFill="1" applyBorder="1" applyAlignment="1">
      <alignment vertical="top" wrapText="1"/>
    </xf>
    <xf numFmtId="0" fontId="0" fillId="0" borderId="8" xfId="0" applyBorder="1"/>
    <xf numFmtId="0" fontId="2" fillId="0" borderId="8" xfId="0" applyFont="1" applyBorder="1" applyAlignment="1">
      <alignment vertical="top" wrapText="1"/>
    </xf>
    <xf numFmtId="0" fontId="0" fillId="0" borderId="8" xfId="0" applyBorder="1" applyAlignment="1">
      <alignment vertical="top" wrapText="1"/>
    </xf>
    <xf numFmtId="0" fontId="2" fillId="2" borderId="2" xfId="0" applyFont="1" applyFill="1" applyBorder="1" applyAlignment="1">
      <alignment horizontal="center" wrapText="1"/>
    </xf>
    <xf numFmtId="0" fontId="0" fillId="2" borderId="37" xfId="0" applyFill="1" applyBorder="1" applyAlignment="1">
      <alignment horizontal="center" wrapText="1"/>
    </xf>
    <xf numFmtId="0" fontId="0" fillId="0" borderId="37" xfId="0" applyBorder="1" applyAlignment="1">
      <alignment horizontal="center"/>
    </xf>
    <xf numFmtId="0" fontId="8" fillId="0" borderId="3" xfId="0" applyFont="1" applyBorder="1" applyAlignment="1">
      <alignment horizontal="left" vertical="top" wrapText="1"/>
    </xf>
    <xf numFmtId="0" fontId="0" fillId="0" borderId="8" xfId="0" applyBorder="1" applyAlignment="1">
      <alignment horizontal="left"/>
    </xf>
    <xf numFmtId="0" fontId="10" fillId="0" borderId="1" xfId="0" applyFont="1" applyBorder="1" applyAlignment="1">
      <alignment horizontal="left" vertical="top" wrapText="1"/>
    </xf>
    <xf numFmtId="0" fontId="10" fillId="0" borderId="34" xfId="0" applyFont="1" applyBorder="1" applyAlignment="1">
      <alignment horizontal="left" vertical="top" wrapText="1"/>
    </xf>
    <xf numFmtId="0" fontId="10" fillId="0" borderId="6" xfId="0" applyFont="1" applyBorder="1" applyAlignment="1">
      <alignment horizontal="left" vertical="top" wrapText="1"/>
    </xf>
    <xf numFmtId="0" fontId="6" fillId="3" borderId="8" xfId="0" applyFont="1" applyFill="1" applyBorder="1" applyAlignment="1">
      <alignment horizontal="left" vertical="top" wrapText="1"/>
    </xf>
    <xf numFmtId="0" fontId="6" fillId="0" borderId="3" xfId="0" applyFont="1" applyBorder="1" applyAlignment="1">
      <alignment horizontal="left"/>
    </xf>
    <xf numFmtId="0" fontId="5" fillId="2" borderId="2" xfId="0" applyFont="1" applyFill="1" applyBorder="1" applyAlignment="1">
      <alignment horizontal="center" wrapText="1"/>
    </xf>
    <xf numFmtId="0" fontId="6" fillId="2" borderId="37" xfId="0" applyFont="1" applyFill="1" applyBorder="1" applyAlignment="1">
      <alignment horizontal="center" wrapText="1"/>
    </xf>
    <xf numFmtId="0" fontId="6" fillId="0" borderId="37" xfId="0" applyFont="1" applyBorder="1" applyAlignment="1">
      <alignment horizontal="center"/>
    </xf>
    <xf numFmtId="0" fontId="10" fillId="0" borderId="7" xfId="0" applyFont="1" applyBorder="1" applyAlignment="1">
      <alignment vertical="top" wrapText="1"/>
    </xf>
    <xf numFmtId="0" fontId="10" fillId="0" borderId="8" xfId="0" applyFont="1" applyBorder="1" applyAlignment="1">
      <alignment vertical="top" wrapText="1"/>
    </xf>
    <xf numFmtId="0" fontId="10" fillId="0" borderId="4" xfId="0" applyFont="1" applyBorder="1" applyAlignment="1">
      <alignment vertical="top" wrapText="1"/>
    </xf>
    <xf numFmtId="0" fontId="6" fillId="0" borderId="7" xfId="0" applyFont="1" applyBorder="1" applyAlignment="1">
      <alignment vertical="top" wrapText="1"/>
    </xf>
    <xf numFmtId="0" fontId="6" fillId="0" borderId="4" xfId="0" applyFont="1" applyBorder="1" applyAlignment="1">
      <alignment vertical="top" wrapText="1"/>
    </xf>
    <xf numFmtId="0" fontId="13" fillId="9" borderId="29" xfId="2" applyFont="1" applyFill="1" applyBorder="1" applyAlignment="1">
      <alignment horizontal="left" vertical="center"/>
    </xf>
    <xf numFmtId="0" fontId="13" fillId="9" borderId="5" xfId="2" applyFont="1" applyFill="1" applyBorder="1" applyAlignment="1">
      <alignment horizontal="left" vertical="center"/>
    </xf>
    <xf numFmtId="0" fontId="13" fillId="9" borderId="31" xfId="2" applyFont="1" applyFill="1" applyBorder="1" applyAlignment="1">
      <alignment horizontal="left" vertical="center"/>
    </xf>
    <xf numFmtId="0" fontId="20" fillId="0" borderId="0" xfId="2" applyFont="1" applyAlignment="1">
      <alignment horizontal="left" vertical="top" wrapText="1"/>
    </xf>
    <xf numFmtId="0" fontId="12" fillId="5" borderId="11" xfId="2" applyFont="1" applyFill="1" applyBorder="1" applyAlignment="1">
      <alignment horizontal="center"/>
    </xf>
    <xf numFmtId="0" fontId="12" fillId="5" borderId="12" xfId="2" applyFont="1" applyFill="1" applyBorder="1" applyAlignment="1">
      <alignment horizontal="center"/>
    </xf>
    <xf numFmtId="0" fontId="12" fillId="5" borderId="13" xfId="2" applyFont="1" applyFill="1" applyBorder="1" applyAlignment="1">
      <alignment horizontal="center"/>
    </xf>
    <xf numFmtId="0" fontId="13" fillId="8" borderId="14" xfId="2" applyFont="1" applyFill="1" applyBorder="1" applyAlignment="1">
      <alignment horizontal="left" vertical="center"/>
    </xf>
    <xf numFmtId="0" fontId="13" fillId="8" borderId="5" xfId="2" applyFont="1" applyFill="1" applyBorder="1" applyAlignment="1">
      <alignment horizontal="left" vertical="center"/>
    </xf>
    <xf numFmtId="0" fontId="13" fillId="8" borderId="11" xfId="2" applyFont="1" applyFill="1" applyBorder="1" applyAlignment="1">
      <alignment horizontal="left" vertical="center"/>
    </xf>
    <xf numFmtId="0" fontId="12" fillId="5" borderId="18" xfId="2" applyFont="1" applyFill="1" applyBorder="1" applyAlignment="1">
      <alignment horizontal="center"/>
    </xf>
    <xf numFmtId="0" fontId="12" fillId="5" borderId="19" xfId="2" applyFont="1" applyFill="1" applyBorder="1" applyAlignment="1">
      <alignment horizontal="center"/>
    </xf>
    <xf numFmtId="0" fontId="12" fillId="5" borderId="20" xfId="2" applyFont="1" applyFill="1" applyBorder="1" applyAlignment="1">
      <alignment horizontal="center"/>
    </xf>
    <xf numFmtId="0" fontId="13" fillId="9" borderId="8" xfId="2" applyFont="1" applyFill="1" applyBorder="1" applyAlignment="1">
      <alignment vertical="center"/>
    </xf>
    <xf numFmtId="0" fontId="13" fillId="9" borderId="7" xfId="2" applyFont="1" applyFill="1" applyBorder="1" applyAlignment="1">
      <alignment horizontal="left" vertical="center"/>
    </xf>
    <xf numFmtId="0" fontId="13" fillId="9" borderId="4" xfId="2" applyFont="1" applyFill="1" applyBorder="1" applyAlignment="1">
      <alignment horizontal="left" vertical="center"/>
    </xf>
    <xf numFmtId="0" fontId="13" fillId="9" borderId="24" xfId="2" applyFont="1" applyFill="1" applyBorder="1" applyAlignment="1">
      <alignment horizontal="left" vertical="center"/>
    </xf>
    <xf numFmtId="0" fontId="13" fillId="9" borderId="8" xfId="2" applyFont="1" applyFill="1" applyBorder="1" applyAlignment="1">
      <alignment horizontal="left" vertical="center"/>
    </xf>
    <xf numFmtId="0" fontId="13" fillId="9" borderId="25" xfId="2" applyFont="1" applyFill="1" applyBorder="1" applyAlignment="1">
      <alignment horizontal="left" vertical="center"/>
    </xf>
    <xf numFmtId="0" fontId="1" fillId="7" borderId="0" xfId="2" applyFont="1" applyFill="1" applyAlignment="1">
      <alignment horizontal="left" vertical="top" wrapText="1"/>
    </xf>
    <xf numFmtId="0" fontId="13" fillId="9" borderId="26" xfId="2" applyFont="1" applyFill="1" applyBorder="1" applyAlignment="1">
      <alignment horizontal="left" vertical="center"/>
    </xf>
    <xf numFmtId="1" fontId="12" fillId="5" borderId="18" xfId="2" applyNumberFormat="1" applyFont="1" applyFill="1" applyBorder="1" applyAlignment="1">
      <alignment horizontal="center"/>
    </xf>
    <xf numFmtId="1" fontId="12" fillId="5" borderId="19" xfId="2" applyNumberFormat="1" applyFont="1" applyFill="1" applyBorder="1" applyAlignment="1">
      <alignment horizontal="center"/>
    </xf>
    <xf numFmtId="1" fontId="12" fillId="5" borderId="20" xfId="2" applyNumberFormat="1" applyFont="1" applyFill="1" applyBorder="1" applyAlignment="1">
      <alignment horizontal="center"/>
    </xf>
  </cellXfs>
  <cellStyles count="4">
    <cellStyle name="Hüperlink" xfId="1" builtinId="8"/>
    <cellStyle name="Normaallaad" xfId="0" builtinId="0"/>
    <cellStyle name="Normaallaad 2" xfId="2" xr:uid="{03189D04-86EE-4935-A745-53685AAA3F8F}"/>
    <cellStyle name="Protsent" xfId="3" builtinId="5"/>
  </cellStyles>
  <dxfs count="0"/>
  <tableStyles count="0" defaultTableStyle="TableStyleMedium2" defaultPivotStyle="PivotStyleLight16"/>
  <colors>
    <mruColors>
      <color rgb="FF7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Teele Kaljurand" id="{36F195A0-F7E1-458A-AB9D-183BC8A47DC4}" userId="Teele Kaljurand" providerId="None"/>
  <person displayName="Kadi Raudla" id="{963D6CE7-67BA-49EB-88A5-B2BBDE405254}" userId="S::Kadi.Raudla@kuusalu.ee::332d9c2f-36d2-4783-b19e-ac2455608a54" providerId="AD"/>
  <person displayName="Margus Kirss" id="{419AABB2-8FA8-4815-96FD-8C20CAA6A6D2}" userId="S::Margus.Kirss@kuusalu.ee::52cbd61c-a331-4fca-8058-8e4b337e41a3" providerId="AD"/>
</personList>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5" dT="2025-11-05T14:54:24.66" personId="{419AABB2-8FA8-4815-96FD-8C20CAA6A6D2}" id="{CEC54E2B-4156-4DD2-90E4-7396B64FAC2C}">
    <text>KOV tasemel ei ole hinnatud, aga riiklikul tasemel on. Kuusalu vallas ei ole suure heitmekoguse objekte. Sellistele objektidele väljastab lube keskkonnaamet. KOV objekte on kaardistatud ning nende heitmekogus on madal.</text>
  </threadedComment>
  <threadedComment ref="E5" dT="2025-11-13T10:43:11.79" personId="{36F195A0-F7E1-458A-AB9D-183BC8A47DC4}" id="{8F48AE05-8174-400E-954B-AF56ABBCCA9D}" parentId="{CEC54E2B-4156-4DD2-90E4-7396B64FAC2C}">
    <text>Siin peetakse eelkõige silmas KOVi enda tegevusega kaasnevat süsinikuheidet. Esmane kaardistus tehakse ära käesoleva kliima- ja energiakava raames, sh nähakse ette vajalikud meetmed süsinikuheite vähendamiseks.</text>
  </threadedComment>
  <threadedComment ref="A7" dT="2025-12-22T12:11:40.78" personId="{963D6CE7-67BA-49EB-88A5-B2BBDE405254}" id="{ACDAD5A8-811C-4DED-BB73-F70F9627311B}">
    <text>Kas siin võiks olla eesmägiks alevike sadevete süsteemide kaardistamine ja rekonsitrueerimine, rajamine?</text>
  </threadedComment>
  <threadedComment ref="A11" dT="2025-12-22T13:25:22.97" personId="{963D6CE7-67BA-49EB-88A5-B2BBDE405254}" id="{C086C5B5-4880-4FE9-808F-581F443F3DC1}">
    <text>Üldplaneering on selle punkti juures väga üldine dokument. Üks on haljastuse juurde rajamine, teine teema on aga olemasoleva haljastuse säilitamine ja kaitsmine, millega üldpalneering otseselt ei tegele, kuid mida saab reguleerida raieubade jne tingimutega</text>
  </threadedComment>
  <threadedComment ref="H11" dT="2025-11-12T11:42:50.74" personId="{36F195A0-F7E1-458A-AB9D-183BC8A47DC4}" id="{263935C1-8760-4CC0-9D23-7CCB5C1BFF56}">
    <text>Kuna koostatavas üldplaneeringus on määratud meetmed soojussaarte leevendamiseks, siis oleme selle sisse jätnud.</text>
  </threadedComment>
  <threadedComment ref="G27" dT="2025-12-22T13:28:16.60" personId="{963D6CE7-67BA-49EB-88A5-B2BBDE405254}" id="{A959B971-384E-47AC-9A11-1CC22ABE8056}">
    <text>Kas siin ei võiks olla samuti aktiivsem tegevuskava?</text>
  </threadedComment>
</ThreadedComments>
</file>

<file path=xl/threadedComments/threadedComment2.xml><?xml version="1.0" encoding="utf-8"?>
<ThreadedComments xmlns="http://schemas.microsoft.com/office/spreadsheetml/2018/threadedcomments" xmlns:x="http://schemas.openxmlformats.org/spreadsheetml/2006/main">
  <threadedComment ref="H9" dT="2025-11-05T15:34:33.95" personId="{419AABB2-8FA8-4815-96FD-8C20CAA6A6D2}" id="{7B310012-F60E-49F5-9723-0CA3BDB3D59C}">
    <text>See tegevus on kaaluda. Siin ei ole mingit juttu elluviimisest. Mõte on hea, aga ei tea kuidas teostatavusega on.</text>
  </threadedComment>
  <threadedComment ref="H9" dT="2025-11-06T11:38:33.61" personId="{963D6CE7-67BA-49EB-88A5-B2BBDE405254}" id="{22538F9B-52B9-46D0-80DD-A474C4B34FE2}" parentId="{7B310012-F60E-49F5-9723-0CA3BDB3D59C}">
    <text>Jällegi ma leian ,et ei olene üldplaneeringust- see on igapäevane töö, mille teostamsieks ei ole vaja üldpalneeringut</text>
  </threadedComment>
  <threadedComment ref="H9" dT="2025-11-13T11:02:39.93" personId="{36F195A0-F7E1-458A-AB9D-183BC8A47DC4}" id="{98789B57-3B41-45AC-B954-A2545F6710FA}" parentId="{7B310012-F60E-49F5-9723-0CA3BDB3D59C}">
    <text>Kuna koostatavas ÜP-s on maastikukaitseala laiendamise ettepanek tehtud ja see otseselt seostub looduskoosluste kaitse ja säilitamise teemaga, mis on ka kliimavaldkonnas oluline, on minu ettepanek see tegevus sisse jätta ja just selles kontekstis, et "kaaluda" maastikukaitseala laiendamist. See ei tähenda, et maastikukaitseala peab laiendama tähtajaks, võib ka põhjendada, miks laiendamist ei tehta.</text>
  </threadedComment>
  <threadedComment ref="H20" dT="2025-11-05T15:38:47.80" personId="{419AABB2-8FA8-4815-96FD-8C20CAA6A6D2}" id="{09FD09BB-BCB6-4160-B4FC-F26CB686EBDA}">
    <text>Ettepanekud tehtud, aga sellega on tehtud ka ettepanekud Maakonnaplaneeringu muutmiseks. Ei tea kuidas see menetlus läheb.</text>
  </threadedComment>
  <threadedComment ref="H20" dT="2025-11-13T11:18:45.44" personId="{36F195A0-F7E1-458A-AB9D-183BC8A47DC4}" id="{C93A5C3C-7CFE-4E18-869C-DF855AF9EB75}" parentId="{09FD09BB-BCB6-4160-B4FC-F26CB686EBDA}">
    <text>Isegi rohevõrgustiku säilitamist MP määratud ulatuses saab pidada rohevõrgustiku ja üldiselt rohealade osakaalu säilitamise meetmena ehk minu ettepanek on see sisse jätta.</text>
  </threadedComment>
  <threadedComment ref="E23" dT="2025-11-05T15:42:01.15" personId="{419AABB2-8FA8-4815-96FD-8C20CAA6A6D2}" id="{4922B751-E44A-4B23-9E24-C7C07CFDD998}">
    <text xml:space="preserve">Käitume pöördumiste põhiselt. Eraldi meetmekava ega eelarvelisi vahendeid ei ole. </text>
  </threadedComment>
  <threadedComment ref="E23" dT="2025-11-13T11:20:04.90" personId="{36F195A0-F7E1-458A-AB9D-183BC8A47DC4}" id="{EF482E83-D163-44EF-89F5-AF1256FCEA6B}" parentId="{4922B751-E44A-4B23-9E24-C7C07CFDD998}">
    <text>Ehk saan aru, et tegevused võib sellisel kujul sisse jätta?</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km.ee/sites/default/files/kov_energiasaastu_analuus.zi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9"/>
  <sheetViews>
    <sheetView workbookViewId="0"/>
  </sheetViews>
  <sheetFormatPr defaultRowHeight="15" x14ac:dyDescent="0.25"/>
  <cols>
    <col min="1" max="1" width="89.5703125" bestFit="1" customWidth="1"/>
  </cols>
  <sheetData>
    <row r="1" spans="1:1" ht="40.5" customHeight="1" x14ac:dyDescent="0.25">
      <c r="A1" s="111" t="s">
        <v>681</v>
      </c>
    </row>
    <row r="2" spans="1:1" x14ac:dyDescent="0.25">
      <c r="A2" s="113" t="s">
        <v>0</v>
      </c>
    </row>
    <row r="3" spans="1:1" ht="16.5" customHeight="1" x14ac:dyDescent="0.25">
      <c r="A3" s="114" t="s">
        <v>1</v>
      </c>
    </row>
    <row r="4" spans="1:1" ht="16.5" customHeight="1" x14ac:dyDescent="0.25">
      <c r="A4" s="114" t="s">
        <v>2</v>
      </c>
    </row>
    <row r="5" spans="1:1" ht="16.5" customHeight="1" x14ac:dyDescent="0.25">
      <c r="A5" s="114" t="s">
        <v>3</v>
      </c>
    </row>
    <row r="6" spans="1:1" ht="16.5" customHeight="1" x14ac:dyDescent="0.25">
      <c r="A6" s="114" t="s">
        <v>4</v>
      </c>
    </row>
    <row r="7" spans="1:1" ht="16.5" customHeight="1" x14ac:dyDescent="0.25">
      <c r="A7" s="114" t="s">
        <v>5</v>
      </c>
    </row>
    <row r="8" spans="1:1" x14ac:dyDescent="0.25">
      <c r="A8" s="115" t="s">
        <v>6</v>
      </c>
    </row>
    <row r="9" spans="1:1" x14ac:dyDescent="0.25">
      <c r="A9" s="114" t="s">
        <v>7</v>
      </c>
    </row>
    <row r="10" spans="1:1" x14ac:dyDescent="0.25">
      <c r="A10" s="114" t="s">
        <v>8</v>
      </c>
    </row>
    <row r="11" spans="1:1" x14ac:dyDescent="0.25">
      <c r="A11" s="114" t="s">
        <v>9</v>
      </c>
    </row>
    <row r="12" spans="1:1" x14ac:dyDescent="0.25">
      <c r="A12" s="114" t="s">
        <v>10</v>
      </c>
    </row>
    <row r="13" spans="1:1" x14ac:dyDescent="0.25">
      <c r="A13" s="114" t="s">
        <v>11</v>
      </c>
    </row>
    <row r="14" spans="1:1" x14ac:dyDescent="0.25">
      <c r="A14" s="112"/>
    </row>
    <row r="15" spans="1:1" x14ac:dyDescent="0.25">
      <c r="A15" s="112"/>
    </row>
    <row r="17" spans="1:1" x14ac:dyDescent="0.25">
      <c r="A17" s="109"/>
    </row>
    <row r="18" spans="1:1" x14ac:dyDescent="0.25">
      <c r="A18" s="109"/>
    </row>
    <row r="19" spans="1:1" x14ac:dyDescent="0.25">
      <c r="A19" s="110"/>
    </row>
  </sheetData>
  <hyperlinks>
    <hyperlink ref="A8" location="'Elanikkonna kaitse'!A1" display="Elanikkonna kaitse ja riskide maandamine, s.h. tervis, sotsiaalhoolekanne ja päästevõimekus" xr:uid="{00000000-0004-0000-0000-000000000000}"/>
    <hyperlink ref="A3" location="'Maakasutus ja ...'!A1" display="Maakasutus ja planeerimine" xr:uid="{00000000-0004-0000-0000-000001000000}"/>
    <hyperlink ref="A4" location="Looduskeskond!A1" display="Looduskeskkond" xr:uid="{00000000-0004-0000-0000-000002000000}"/>
    <hyperlink ref="A9" location="Majandus!A1" display="Majandus s.h keskkonnahoidlikud riigihanked  ja ringmajandus" xr:uid="{00000000-0004-0000-0000-000003000000}"/>
    <hyperlink ref="A11" location="Biomajandus!A1" display="Biomajandus" xr:uid="{00000000-0004-0000-0000-000004000000}"/>
    <hyperlink ref="A12" location="'Kogukond, ...'!A1" display="Kogukond, teadlikkus ja koostöö" xr:uid="{00000000-0004-0000-0000-000005000000}"/>
    <hyperlink ref="A6" location="'Taristu ja ehitised'!A1" display="Taristu ja ehitised" xr:uid="{00000000-0004-0000-0000-000006000000}"/>
    <hyperlink ref="A5" location="'Energeetika ja...'!A1" display="Energeetika ja varustuskindlus" xr:uid="{00000000-0004-0000-0000-000007000000}"/>
    <hyperlink ref="A13" location="'Täpsem energeetika seirekava'!A1" display="Täpsem energeetika seirekava" xr:uid="{1A50616F-0297-44C5-B56C-C139DC099B8C}"/>
    <hyperlink ref="A10" location="'Ringmajandus ja veemajandus'!A1" display="Ringmajandus, jäätmed ja veemajandus" xr:uid="{151ABAAB-AF7A-432F-A6D7-7A23039B6D7B}"/>
    <hyperlink ref="A7" location="Liikuvus!A1" display="Liikuvus" xr:uid="{B85B68EB-58F4-4135-98D5-9B7DC6745B0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6E507-14F3-4CC8-95FB-5DDCD4EAACA3}">
  <dimension ref="A1:RH62"/>
  <sheetViews>
    <sheetView topLeftCell="A13" zoomScaleNormal="100" workbookViewId="0">
      <selection activeCell="D14" sqref="D14"/>
    </sheetView>
  </sheetViews>
  <sheetFormatPr defaultRowHeight="15" x14ac:dyDescent="0.25"/>
  <cols>
    <col min="1" max="1" width="50.5703125" customWidth="1"/>
    <col min="2" max="2" width="8.7109375" customWidth="1"/>
    <col min="4" max="4" width="68.5703125" customWidth="1"/>
    <col min="5" max="5" width="39.85546875" customWidth="1"/>
    <col min="6" max="6" width="48.42578125" customWidth="1"/>
    <col min="7" max="7" width="77.5703125" customWidth="1"/>
    <col min="8" max="8" width="26.85546875" customWidth="1"/>
    <col min="9" max="9" width="26.85546875" hidden="1" customWidth="1"/>
    <col min="10" max="10" width="26.85546875" customWidth="1"/>
    <col min="11" max="11" width="26.42578125" customWidth="1"/>
    <col min="12" max="12" width="19.42578125" customWidth="1"/>
    <col min="13" max="13" width="16" customWidth="1"/>
    <col min="14" max="14" width="22.85546875" customWidth="1"/>
    <col min="15" max="15" width="12.140625" customWidth="1"/>
  </cols>
  <sheetData>
    <row r="1" spans="1:476" x14ac:dyDescent="0.25">
      <c r="A1" s="119" t="s">
        <v>12</v>
      </c>
    </row>
    <row r="2" spans="1:476" s="117" customFormat="1" ht="32.450000000000003" customHeight="1" x14ac:dyDescent="0.25">
      <c r="A2" s="348" t="s">
        <v>77</v>
      </c>
      <c r="B2" s="316"/>
      <c r="C2" s="316"/>
      <c r="D2" s="316"/>
      <c r="E2" s="316"/>
      <c r="F2" s="316"/>
      <c r="G2" s="316"/>
      <c r="H2" s="316"/>
      <c r="I2" s="316"/>
      <c r="J2" s="316"/>
      <c r="K2" s="349"/>
      <c r="L2" s="123"/>
      <c r="M2" s="123"/>
      <c r="N2" s="123"/>
      <c r="O2" s="123"/>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row>
    <row r="3" spans="1:476" s="126" customFormat="1" ht="30" x14ac:dyDescent="0.25">
      <c r="A3" s="103" t="s">
        <v>13</v>
      </c>
      <c r="B3" s="104" t="s">
        <v>46</v>
      </c>
      <c r="C3" s="104" t="s">
        <v>47</v>
      </c>
      <c r="D3" s="103" t="s">
        <v>17</v>
      </c>
      <c r="E3" s="103" t="s">
        <v>18</v>
      </c>
      <c r="F3" s="103" t="s">
        <v>16</v>
      </c>
      <c r="G3" s="103" t="s">
        <v>48</v>
      </c>
      <c r="H3" s="103" t="s">
        <v>20</v>
      </c>
      <c r="I3" s="122" t="s">
        <v>21</v>
      </c>
      <c r="J3" s="100" t="s">
        <v>22</v>
      </c>
      <c r="K3" s="120" t="s">
        <v>23</v>
      </c>
      <c r="L3" s="125"/>
      <c r="M3" s="125"/>
      <c r="N3" s="125"/>
      <c r="O3" s="125"/>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c r="EM3" s="121"/>
      <c r="EN3" s="121"/>
      <c r="EO3" s="121"/>
      <c r="EP3" s="121"/>
      <c r="EQ3" s="121"/>
      <c r="ER3" s="121"/>
      <c r="ES3" s="121"/>
      <c r="ET3" s="121"/>
      <c r="EU3" s="121"/>
      <c r="EV3" s="121"/>
      <c r="EW3" s="121"/>
      <c r="EX3" s="121"/>
      <c r="EY3" s="121"/>
      <c r="EZ3" s="121"/>
      <c r="FA3" s="121"/>
      <c r="FB3" s="121"/>
      <c r="FC3" s="121"/>
      <c r="FD3" s="121"/>
      <c r="FE3" s="121"/>
      <c r="FF3" s="121"/>
      <c r="FG3" s="121"/>
      <c r="FH3" s="121"/>
      <c r="FI3" s="121"/>
      <c r="FJ3" s="121"/>
      <c r="FK3" s="121"/>
      <c r="FL3" s="121"/>
      <c r="FM3" s="121"/>
      <c r="FN3" s="121"/>
      <c r="FO3" s="121"/>
      <c r="FP3" s="121"/>
      <c r="FQ3" s="121"/>
      <c r="FR3" s="121"/>
      <c r="FS3" s="121"/>
      <c r="FT3" s="121"/>
      <c r="FU3" s="121"/>
      <c r="FV3" s="121"/>
      <c r="FW3" s="121"/>
      <c r="FX3" s="121"/>
      <c r="FY3" s="121"/>
      <c r="FZ3" s="121"/>
      <c r="GA3" s="121"/>
      <c r="GB3" s="121"/>
      <c r="GC3" s="121"/>
      <c r="GD3" s="121"/>
      <c r="GE3" s="121"/>
      <c r="GF3" s="121"/>
      <c r="GG3" s="121"/>
      <c r="GH3" s="121"/>
      <c r="GI3" s="121"/>
      <c r="GJ3" s="121"/>
      <c r="GK3" s="121"/>
      <c r="GL3" s="121"/>
      <c r="GM3" s="121"/>
      <c r="GN3" s="121"/>
      <c r="GO3" s="121"/>
      <c r="GP3" s="121"/>
      <c r="GQ3" s="121"/>
      <c r="GR3" s="121"/>
      <c r="GS3" s="121"/>
      <c r="GT3" s="121"/>
      <c r="GU3" s="121"/>
      <c r="GV3" s="121"/>
      <c r="GW3" s="121"/>
      <c r="GX3" s="121"/>
      <c r="GY3" s="121"/>
      <c r="GZ3" s="121"/>
      <c r="HA3" s="121"/>
      <c r="HB3" s="121"/>
      <c r="HC3" s="121"/>
      <c r="HD3" s="121"/>
      <c r="HE3" s="121"/>
      <c r="HF3" s="121"/>
      <c r="HG3" s="121"/>
      <c r="HH3" s="121"/>
      <c r="HI3" s="121"/>
      <c r="HJ3" s="121"/>
      <c r="HK3" s="121"/>
      <c r="HL3" s="121"/>
      <c r="HM3" s="121"/>
      <c r="HN3" s="121"/>
      <c r="HO3" s="121"/>
      <c r="HP3" s="121"/>
      <c r="HQ3" s="121"/>
      <c r="HR3" s="121"/>
      <c r="HS3" s="121"/>
      <c r="HT3" s="121"/>
      <c r="HU3" s="121"/>
      <c r="HV3" s="121"/>
      <c r="HW3" s="121"/>
      <c r="HX3" s="121"/>
      <c r="HY3" s="121"/>
      <c r="HZ3" s="121"/>
      <c r="IA3" s="121"/>
      <c r="IB3" s="121"/>
      <c r="IC3" s="121"/>
      <c r="ID3" s="121"/>
      <c r="IE3" s="121"/>
      <c r="IF3" s="121"/>
      <c r="IG3" s="121"/>
      <c r="IH3" s="121"/>
      <c r="II3" s="121"/>
      <c r="IJ3" s="121"/>
      <c r="IK3" s="121"/>
      <c r="IL3" s="121"/>
      <c r="IM3" s="121"/>
      <c r="IN3" s="121"/>
      <c r="IO3" s="121"/>
      <c r="IP3" s="121"/>
      <c r="IQ3" s="121"/>
      <c r="IR3" s="121"/>
      <c r="IS3" s="121"/>
      <c r="IT3" s="121"/>
      <c r="IU3" s="121"/>
      <c r="IV3" s="121"/>
      <c r="IW3" s="121"/>
      <c r="IX3" s="121"/>
      <c r="IY3" s="121"/>
      <c r="IZ3" s="121"/>
      <c r="JA3" s="121"/>
      <c r="JB3" s="121"/>
      <c r="JC3" s="121"/>
      <c r="JD3" s="121"/>
      <c r="JE3" s="121"/>
      <c r="JF3" s="121"/>
      <c r="JG3" s="121"/>
      <c r="JH3" s="121"/>
      <c r="JI3" s="121"/>
      <c r="JJ3" s="121"/>
      <c r="JK3" s="121"/>
      <c r="JL3" s="121"/>
      <c r="JM3" s="121"/>
      <c r="JN3" s="121"/>
      <c r="JO3" s="121"/>
      <c r="JP3" s="121"/>
      <c r="JQ3" s="121"/>
      <c r="JR3" s="121"/>
      <c r="JS3" s="121"/>
      <c r="JT3" s="121"/>
      <c r="JU3" s="121"/>
      <c r="JV3" s="121"/>
      <c r="JW3" s="121"/>
      <c r="JX3" s="121"/>
      <c r="JY3" s="121"/>
      <c r="JZ3" s="121"/>
      <c r="KA3" s="121"/>
      <c r="KB3" s="121"/>
      <c r="KC3" s="121"/>
      <c r="KD3" s="121"/>
      <c r="KE3" s="121"/>
      <c r="KF3" s="121"/>
      <c r="KG3" s="121"/>
      <c r="KH3" s="121"/>
      <c r="KI3" s="121"/>
      <c r="KJ3" s="121"/>
      <c r="KK3" s="121"/>
      <c r="KL3" s="121"/>
      <c r="KM3" s="121"/>
      <c r="KN3" s="121"/>
      <c r="KO3" s="121"/>
      <c r="KP3" s="121"/>
      <c r="KQ3" s="121"/>
      <c r="KR3" s="121"/>
      <c r="KS3" s="121"/>
      <c r="KT3" s="121"/>
      <c r="KU3" s="121"/>
      <c r="KV3" s="121"/>
      <c r="KW3" s="121"/>
      <c r="KX3" s="121"/>
      <c r="KY3" s="121"/>
      <c r="KZ3" s="121"/>
      <c r="LA3" s="121"/>
      <c r="LB3" s="121"/>
      <c r="LC3" s="121"/>
      <c r="LD3" s="121"/>
      <c r="LE3" s="121"/>
      <c r="LF3" s="121"/>
      <c r="LG3" s="121"/>
      <c r="LH3" s="121"/>
      <c r="LI3" s="121"/>
      <c r="LJ3" s="121"/>
      <c r="LK3" s="121"/>
      <c r="LL3" s="121"/>
      <c r="LM3" s="121"/>
      <c r="LN3" s="121"/>
      <c r="LO3" s="121"/>
      <c r="LP3" s="121"/>
      <c r="LQ3" s="121"/>
      <c r="LR3" s="121"/>
      <c r="LS3" s="121"/>
      <c r="LT3" s="121"/>
      <c r="LU3" s="121"/>
      <c r="LV3" s="121"/>
      <c r="LW3" s="121"/>
      <c r="LX3" s="121"/>
      <c r="LY3" s="121"/>
      <c r="LZ3" s="121"/>
      <c r="MA3" s="121"/>
      <c r="MB3" s="121"/>
      <c r="MC3" s="121"/>
      <c r="MD3" s="121"/>
      <c r="ME3" s="121"/>
      <c r="MF3" s="121"/>
      <c r="MG3" s="121"/>
      <c r="MH3" s="121"/>
      <c r="MI3" s="121"/>
      <c r="MJ3" s="121"/>
      <c r="MK3" s="121"/>
      <c r="ML3" s="121"/>
      <c r="MM3" s="121"/>
      <c r="MN3" s="121"/>
      <c r="MO3" s="121"/>
      <c r="MP3" s="121"/>
      <c r="MQ3" s="121"/>
      <c r="MR3" s="121"/>
      <c r="MS3" s="121"/>
      <c r="MT3" s="121"/>
      <c r="MU3" s="121"/>
      <c r="MV3" s="121"/>
      <c r="MW3" s="121"/>
      <c r="MX3" s="121"/>
      <c r="MY3" s="121"/>
      <c r="MZ3" s="121"/>
      <c r="NA3" s="121"/>
      <c r="NB3" s="121"/>
      <c r="NC3" s="121"/>
      <c r="ND3" s="121"/>
      <c r="NE3" s="121"/>
      <c r="NF3" s="121"/>
      <c r="NG3" s="121"/>
      <c r="NH3" s="121"/>
      <c r="NI3" s="121"/>
      <c r="NJ3" s="121"/>
      <c r="NK3" s="121"/>
      <c r="NL3" s="121"/>
      <c r="NM3" s="121"/>
      <c r="NN3" s="121"/>
      <c r="NO3" s="121"/>
      <c r="NP3" s="121"/>
      <c r="NQ3" s="121"/>
      <c r="NR3" s="121"/>
      <c r="NS3" s="121"/>
      <c r="NT3" s="121"/>
      <c r="NU3" s="121"/>
      <c r="NV3" s="121"/>
      <c r="NW3" s="121"/>
      <c r="NX3" s="121"/>
      <c r="NY3" s="121"/>
      <c r="NZ3" s="121"/>
      <c r="OA3" s="121"/>
      <c r="OB3" s="121"/>
      <c r="OC3" s="121"/>
      <c r="OD3" s="121"/>
      <c r="OE3" s="121"/>
      <c r="OF3" s="121"/>
      <c r="OG3" s="121"/>
      <c r="OH3" s="121"/>
      <c r="OI3" s="121"/>
      <c r="OJ3" s="121"/>
      <c r="OK3" s="121"/>
      <c r="OL3" s="121"/>
      <c r="OM3" s="121"/>
      <c r="ON3" s="121"/>
      <c r="OO3" s="121"/>
      <c r="OP3" s="121"/>
      <c r="OQ3" s="121"/>
      <c r="OR3" s="121"/>
      <c r="OS3" s="121"/>
      <c r="OT3" s="121"/>
      <c r="OU3" s="121"/>
      <c r="OV3" s="121"/>
      <c r="OW3" s="121"/>
      <c r="OX3" s="121"/>
      <c r="OY3" s="121"/>
      <c r="OZ3" s="121"/>
      <c r="PA3" s="121"/>
      <c r="PB3" s="121"/>
      <c r="PC3" s="121"/>
      <c r="PD3" s="121"/>
      <c r="PE3" s="121"/>
      <c r="PF3" s="121"/>
      <c r="PG3" s="121"/>
      <c r="PH3" s="121"/>
      <c r="PI3" s="121"/>
      <c r="PJ3" s="121"/>
      <c r="PK3" s="121"/>
      <c r="PL3" s="121"/>
      <c r="PM3" s="121"/>
      <c r="PN3" s="121"/>
      <c r="PO3" s="121"/>
      <c r="PP3" s="121"/>
      <c r="PQ3" s="121"/>
      <c r="PR3" s="121"/>
      <c r="PS3" s="121"/>
      <c r="PT3" s="121"/>
      <c r="PU3" s="121"/>
      <c r="PV3" s="121"/>
      <c r="PW3" s="121"/>
      <c r="PX3" s="121"/>
      <c r="PY3" s="121"/>
      <c r="PZ3" s="121"/>
      <c r="QA3" s="121"/>
      <c r="QB3" s="121"/>
      <c r="QC3" s="121"/>
      <c r="QD3" s="121"/>
      <c r="QE3" s="121"/>
      <c r="QF3" s="121"/>
      <c r="QG3" s="121"/>
      <c r="QH3" s="121"/>
      <c r="QI3" s="121"/>
      <c r="QJ3" s="121"/>
      <c r="QK3" s="121"/>
      <c r="QL3" s="121"/>
      <c r="QM3" s="121"/>
      <c r="QN3" s="121"/>
      <c r="QO3" s="121"/>
      <c r="QP3" s="121"/>
      <c r="QQ3" s="121"/>
      <c r="QR3" s="121"/>
      <c r="QS3" s="121"/>
      <c r="QT3" s="121"/>
      <c r="QU3" s="121"/>
      <c r="QV3" s="121"/>
      <c r="QW3" s="121"/>
      <c r="QX3" s="121"/>
      <c r="QY3" s="121"/>
      <c r="QZ3" s="121"/>
      <c r="RA3" s="121"/>
      <c r="RB3" s="121"/>
      <c r="RC3" s="121"/>
      <c r="RD3" s="121"/>
      <c r="RE3" s="121"/>
      <c r="RF3" s="121"/>
      <c r="RG3" s="121"/>
      <c r="RH3" s="121"/>
    </row>
    <row r="4" spans="1:476" s="117" customFormat="1" ht="58.5" customHeight="1" x14ac:dyDescent="0.25">
      <c r="A4" s="96" t="s">
        <v>160</v>
      </c>
      <c r="B4" s="181" t="s">
        <v>25</v>
      </c>
      <c r="C4" s="3"/>
      <c r="D4" s="193" t="s">
        <v>559</v>
      </c>
      <c r="E4" s="182" t="s">
        <v>370</v>
      </c>
      <c r="F4" s="95"/>
      <c r="G4" s="6" t="s">
        <v>568</v>
      </c>
      <c r="H4" s="182" t="s">
        <v>553</v>
      </c>
      <c r="I4" s="2"/>
      <c r="J4" s="88" t="s">
        <v>227</v>
      </c>
      <c r="K4" s="124"/>
      <c r="L4" s="86"/>
      <c r="M4" s="86"/>
      <c r="N4" s="86"/>
      <c r="O4" s="86"/>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IW4"/>
      <c r="IX4"/>
      <c r="IY4"/>
      <c r="IZ4"/>
      <c r="JA4"/>
      <c r="JB4"/>
      <c r="JC4"/>
      <c r="JD4"/>
      <c r="JE4"/>
      <c r="JF4"/>
      <c r="JG4"/>
      <c r="JH4"/>
      <c r="JI4"/>
      <c r="JJ4"/>
      <c r="JK4"/>
      <c r="JL4"/>
      <c r="JM4"/>
      <c r="JN4"/>
      <c r="JO4"/>
      <c r="JP4"/>
      <c r="JQ4"/>
      <c r="JR4"/>
      <c r="JS4"/>
      <c r="JT4"/>
      <c r="JU4"/>
      <c r="JV4"/>
      <c r="JW4"/>
      <c r="JX4"/>
      <c r="JY4"/>
      <c r="JZ4"/>
      <c r="KA4"/>
      <c r="KB4"/>
      <c r="KC4"/>
      <c r="KD4"/>
      <c r="KE4"/>
      <c r="KF4"/>
      <c r="KG4"/>
      <c r="KH4"/>
      <c r="KI4"/>
      <c r="KJ4"/>
      <c r="KK4"/>
      <c r="KL4"/>
      <c r="KM4"/>
      <c r="KN4"/>
      <c r="KO4"/>
      <c r="KP4"/>
      <c r="KQ4"/>
      <c r="KR4"/>
      <c r="KS4"/>
      <c r="KT4"/>
      <c r="KU4"/>
      <c r="KV4"/>
      <c r="KW4"/>
      <c r="KX4"/>
      <c r="KY4"/>
      <c r="KZ4"/>
      <c r="LA4"/>
      <c r="LB4"/>
      <c r="LC4"/>
      <c r="LD4"/>
      <c r="LE4"/>
      <c r="LF4"/>
      <c r="LG4"/>
      <c r="LH4"/>
      <c r="LI4"/>
      <c r="LJ4"/>
      <c r="LK4"/>
      <c r="LL4"/>
      <c r="LM4"/>
      <c r="LN4"/>
      <c r="LO4"/>
      <c r="LP4"/>
      <c r="LQ4"/>
      <c r="LR4"/>
      <c r="LS4"/>
      <c r="LT4"/>
      <c r="LU4"/>
      <c r="LV4"/>
      <c r="LW4"/>
      <c r="LX4"/>
      <c r="LY4"/>
      <c r="LZ4"/>
      <c r="MA4"/>
      <c r="MB4"/>
      <c r="MC4"/>
      <c r="MD4"/>
      <c r="ME4"/>
      <c r="MF4"/>
      <c r="MG4"/>
      <c r="MH4"/>
      <c r="MI4"/>
      <c r="MJ4"/>
      <c r="MK4"/>
      <c r="ML4"/>
      <c r="MM4"/>
      <c r="MN4"/>
      <c r="MO4"/>
      <c r="MP4"/>
      <c r="MQ4"/>
      <c r="MR4"/>
      <c r="MS4"/>
      <c r="MT4"/>
      <c r="MU4"/>
      <c r="MV4"/>
      <c r="MW4"/>
      <c r="MX4"/>
      <c r="MY4"/>
      <c r="MZ4"/>
      <c r="NA4"/>
      <c r="NB4"/>
      <c r="NC4"/>
      <c r="ND4"/>
      <c r="NE4"/>
      <c r="NF4"/>
      <c r="NG4"/>
      <c r="NH4"/>
      <c r="NI4"/>
      <c r="NJ4"/>
      <c r="NK4"/>
      <c r="NL4"/>
      <c r="NM4"/>
      <c r="NN4"/>
      <c r="NO4"/>
      <c r="NP4"/>
      <c r="NQ4"/>
      <c r="NR4"/>
      <c r="NS4"/>
      <c r="NT4"/>
      <c r="NU4"/>
      <c r="NV4"/>
      <c r="NW4"/>
      <c r="NX4"/>
      <c r="NY4"/>
      <c r="NZ4"/>
      <c r="OA4"/>
      <c r="OB4"/>
      <c r="OC4"/>
      <c r="OD4"/>
      <c r="OE4"/>
      <c r="OF4"/>
      <c r="OG4"/>
      <c r="OH4"/>
      <c r="OI4"/>
      <c r="OJ4"/>
      <c r="OK4"/>
      <c r="OL4"/>
      <c r="OM4"/>
      <c r="ON4"/>
      <c r="OO4"/>
      <c r="OP4"/>
      <c r="OQ4"/>
      <c r="OR4"/>
      <c r="OS4"/>
      <c r="OT4"/>
      <c r="OU4"/>
      <c r="OV4"/>
      <c r="OW4"/>
      <c r="OX4"/>
      <c r="OY4"/>
      <c r="OZ4"/>
      <c r="PA4"/>
      <c r="PB4"/>
      <c r="PC4"/>
      <c r="PD4"/>
      <c r="PE4"/>
      <c r="PF4"/>
      <c r="PG4"/>
      <c r="PH4"/>
      <c r="PI4"/>
      <c r="PJ4"/>
      <c r="PK4"/>
      <c r="PL4"/>
      <c r="PM4"/>
      <c r="PN4"/>
      <c r="PO4"/>
      <c r="PP4"/>
      <c r="PQ4"/>
      <c r="PR4"/>
      <c r="PS4"/>
      <c r="PT4"/>
      <c r="PU4"/>
      <c r="PV4"/>
      <c r="PW4"/>
      <c r="PX4"/>
      <c r="PY4"/>
      <c r="PZ4"/>
      <c r="QA4"/>
      <c r="QB4"/>
      <c r="QC4"/>
      <c r="QD4"/>
      <c r="QE4"/>
      <c r="QF4"/>
      <c r="QG4"/>
      <c r="QH4"/>
      <c r="QI4"/>
      <c r="QJ4"/>
      <c r="QK4"/>
      <c r="QL4"/>
      <c r="QM4"/>
      <c r="QN4"/>
      <c r="QO4"/>
      <c r="QP4"/>
      <c r="QQ4"/>
      <c r="QR4"/>
      <c r="QS4"/>
      <c r="QT4"/>
      <c r="QU4"/>
      <c r="QV4"/>
      <c r="QW4"/>
      <c r="QX4"/>
      <c r="QY4"/>
      <c r="QZ4"/>
      <c r="RA4"/>
      <c r="RB4"/>
      <c r="RC4"/>
      <c r="RD4"/>
      <c r="RE4"/>
      <c r="RF4"/>
      <c r="RG4"/>
      <c r="RH4"/>
    </row>
    <row r="5" spans="1:476" s="117" customFormat="1" ht="45" x14ac:dyDescent="0.25">
      <c r="A5" s="99" t="s">
        <v>211</v>
      </c>
      <c r="B5" s="181" t="s">
        <v>25</v>
      </c>
      <c r="C5" s="3"/>
      <c r="D5" s="194" t="s">
        <v>561</v>
      </c>
      <c r="E5" s="6" t="s">
        <v>575</v>
      </c>
      <c r="F5" s="95"/>
      <c r="G5" s="6" t="s">
        <v>565</v>
      </c>
      <c r="H5" s="182" t="s">
        <v>553</v>
      </c>
      <c r="I5" s="2"/>
      <c r="J5" s="88" t="s">
        <v>227</v>
      </c>
      <c r="K5" s="124"/>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c r="IW5"/>
      <c r="IX5"/>
      <c r="IY5"/>
      <c r="IZ5"/>
      <c r="JA5"/>
      <c r="JB5"/>
      <c r="JC5"/>
      <c r="JD5"/>
      <c r="JE5"/>
      <c r="JF5"/>
      <c r="JG5"/>
      <c r="JH5"/>
      <c r="JI5"/>
      <c r="JJ5"/>
      <c r="JK5"/>
      <c r="JL5"/>
      <c r="JM5"/>
      <c r="JN5"/>
      <c r="JO5"/>
      <c r="JP5"/>
      <c r="JQ5"/>
      <c r="JR5"/>
      <c r="JS5"/>
      <c r="JT5"/>
      <c r="JU5"/>
      <c r="JV5"/>
      <c r="JW5"/>
      <c r="JX5"/>
      <c r="JY5"/>
      <c r="JZ5"/>
      <c r="KA5"/>
      <c r="KB5"/>
      <c r="KC5"/>
      <c r="KD5"/>
      <c r="KE5"/>
      <c r="KF5"/>
      <c r="KG5"/>
      <c r="KH5"/>
      <c r="KI5"/>
      <c r="KJ5"/>
      <c r="KK5"/>
      <c r="KL5"/>
      <c r="KM5"/>
      <c r="KN5"/>
      <c r="KO5"/>
      <c r="KP5"/>
      <c r="KQ5"/>
      <c r="KR5"/>
      <c r="KS5"/>
      <c r="KT5"/>
      <c r="KU5"/>
      <c r="KV5"/>
      <c r="KW5"/>
      <c r="KX5"/>
      <c r="KY5"/>
      <c r="KZ5"/>
      <c r="LA5"/>
      <c r="LB5"/>
      <c r="LC5"/>
      <c r="LD5"/>
      <c r="LE5"/>
      <c r="LF5"/>
      <c r="LG5"/>
      <c r="LH5"/>
      <c r="LI5"/>
      <c r="LJ5"/>
      <c r="LK5"/>
      <c r="LL5"/>
      <c r="LM5"/>
      <c r="LN5"/>
      <c r="LO5"/>
      <c r="LP5"/>
      <c r="LQ5"/>
      <c r="LR5"/>
      <c r="LS5"/>
      <c r="LT5"/>
      <c r="LU5"/>
      <c r="LV5"/>
      <c r="LW5"/>
      <c r="LX5"/>
      <c r="LY5"/>
      <c r="LZ5"/>
      <c r="MA5"/>
      <c r="MB5"/>
      <c r="MC5"/>
      <c r="MD5"/>
      <c r="ME5"/>
      <c r="MF5"/>
      <c r="MG5"/>
      <c r="MH5"/>
      <c r="MI5"/>
      <c r="MJ5"/>
      <c r="MK5"/>
      <c r="ML5"/>
      <c r="MM5"/>
      <c r="MN5"/>
      <c r="MO5"/>
      <c r="MP5"/>
      <c r="MQ5"/>
      <c r="MR5"/>
      <c r="MS5"/>
      <c r="MT5"/>
      <c r="MU5"/>
      <c r="MV5"/>
      <c r="MW5"/>
      <c r="MX5"/>
      <c r="MY5"/>
      <c r="MZ5"/>
      <c r="NA5"/>
      <c r="NB5"/>
      <c r="NC5"/>
      <c r="ND5"/>
      <c r="NE5"/>
      <c r="NF5"/>
      <c r="NG5"/>
      <c r="NH5"/>
      <c r="NI5"/>
      <c r="NJ5"/>
      <c r="NK5"/>
      <c r="NL5"/>
      <c r="NM5"/>
      <c r="NN5"/>
      <c r="NO5"/>
      <c r="NP5"/>
      <c r="NQ5"/>
      <c r="NR5"/>
      <c r="NS5"/>
      <c r="NT5"/>
      <c r="NU5"/>
      <c r="NV5"/>
      <c r="NW5"/>
      <c r="NX5"/>
      <c r="NY5"/>
      <c r="NZ5"/>
      <c r="OA5"/>
      <c r="OB5"/>
      <c r="OC5"/>
      <c r="OD5"/>
      <c r="OE5"/>
      <c r="OF5"/>
      <c r="OG5"/>
      <c r="OH5"/>
      <c r="OI5"/>
      <c r="OJ5"/>
      <c r="OK5"/>
      <c r="OL5"/>
      <c r="OM5"/>
      <c r="ON5"/>
      <c r="OO5"/>
      <c r="OP5"/>
      <c r="OQ5"/>
      <c r="OR5"/>
      <c r="OS5"/>
      <c r="OT5"/>
      <c r="OU5"/>
      <c r="OV5"/>
      <c r="OW5"/>
      <c r="OX5"/>
      <c r="OY5"/>
      <c r="OZ5"/>
      <c r="PA5"/>
      <c r="PB5"/>
      <c r="PC5"/>
      <c r="PD5"/>
      <c r="PE5"/>
      <c r="PF5"/>
      <c r="PG5"/>
      <c r="PH5"/>
      <c r="PI5"/>
      <c r="PJ5"/>
      <c r="PK5"/>
      <c r="PL5"/>
      <c r="PM5"/>
      <c r="PN5"/>
      <c r="PO5"/>
      <c r="PP5"/>
      <c r="PQ5"/>
      <c r="PR5"/>
      <c r="PS5"/>
      <c r="PT5"/>
      <c r="PU5"/>
      <c r="PV5"/>
      <c r="PW5"/>
      <c r="PX5"/>
      <c r="PY5"/>
      <c r="PZ5"/>
      <c r="QA5"/>
      <c r="QB5"/>
      <c r="QC5"/>
      <c r="QD5"/>
      <c r="QE5"/>
      <c r="QF5"/>
      <c r="QG5"/>
      <c r="QH5"/>
      <c r="QI5"/>
      <c r="QJ5"/>
      <c r="QK5"/>
      <c r="QL5"/>
      <c r="QM5"/>
      <c r="QN5"/>
      <c r="QO5"/>
      <c r="QP5"/>
      <c r="QQ5"/>
      <c r="QR5"/>
      <c r="QS5"/>
      <c r="QT5"/>
      <c r="QU5"/>
      <c r="QV5"/>
      <c r="QW5"/>
      <c r="QX5"/>
      <c r="QY5"/>
      <c r="QZ5"/>
      <c r="RA5"/>
      <c r="RB5"/>
      <c r="RC5"/>
      <c r="RD5"/>
      <c r="RE5"/>
      <c r="RF5"/>
      <c r="RG5"/>
      <c r="RH5"/>
    </row>
    <row r="6" spans="1:476" s="117" customFormat="1" ht="45" x14ac:dyDescent="0.25">
      <c r="A6" s="96" t="s">
        <v>212</v>
      </c>
      <c r="B6" s="181" t="s">
        <v>25</v>
      </c>
      <c r="C6" s="3"/>
      <c r="D6" s="194" t="s">
        <v>562</v>
      </c>
      <c r="E6" s="6" t="s">
        <v>575</v>
      </c>
      <c r="F6" s="95"/>
      <c r="G6" s="6" t="s">
        <v>566</v>
      </c>
      <c r="H6" s="182" t="s">
        <v>553</v>
      </c>
      <c r="I6" s="2"/>
      <c r="J6" s="88" t="s">
        <v>227</v>
      </c>
      <c r="K6" s="124"/>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c r="IW6"/>
      <c r="IX6"/>
      <c r="IY6"/>
      <c r="IZ6"/>
      <c r="JA6"/>
      <c r="JB6"/>
      <c r="JC6"/>
      <c r="JD6"/>
      <c r="JE6"/>
      <c r="JF6"/>
      <c r="JG6"/>
      <c r="JH6"/>
      <c r="JI6"/>
      <c r="JJ6"/>
      <c r="JK6"/>
      <c r="JL6"/>
      <c r="JM6"/>
      <c r="JN6"/>
      <c r="JO6"/>
      <c r="JP6"/>
      <c r="JQ6"/>
      <c r="JR6"/>
      <c r="JS6"/>
      <c r="JT6"/>
      <c r="JU6"/>
      <c r="JV6"/>
      <c r="JW6"/>
      <c r="JX6"/>
      <c r="JY6"/>
      <c r="JZ6"/>
      <c r="KA6"/>
      <c r="KB6"/>
      <c r="KC6"/>
      <c r="KD6"/>
      <c r="KE6"/>
      <c r="KF6"/>
      <c r="KG6"/>
      <c r="KH6"/>
      <c r="KI6"/>
      <c r="KJ6"/>
      <c r="KK6"/>
      <c r="KL6"/>
      <c r="KM6"/>
      <c r="KN6"/>
      <c r="KO6"/>
      <c r="KP6"/>
      <c r="KQ6"/>
      <c r="KR6"/>
      <c r="KS6"/>
      <c r="KT6"/>
      <c r="KU6"/>
      <c r="KV6"/>
      <c r="KW6"/>
      <c r="KX6"/>
      <c r="KY6"/>
      <c r="KZ6"/>
      <c r="LA6"/>
      <c r="LB6"/>
      <c r="LC6"/>
      <c r="LD6"/>
      <c r="LE6"/>
      <c r="LF6"/>
      <c r="LG6"/>
      <c r="LH6"/>
      <c r="LI6"/>
      <c r="LJ6"/>
      <c r="LK6"/>
      <c r="LL6"/>
      <c r="LM6"/>
      <c r="LN6"/>
      <c r="LO6"/>
      <c r="LP6"/>
      <c r="LQ6"/>
      <c r="LR6"/>
      <c r="LS6"/>
      <c r="LT6"/>
      <c r="LU6"/>
      <c r="LV6"/>
      <c r="LW6"/>
      <c r="LX6"/>
      <c r="LY6"/>
      <c r="LZ6"/>
      <c r="MA6"/>
      <c r="MB6"/>
      <c r="MC6"/>
      <c r="MD6"/>
      <c r="ME6"/>
      <c r="MF6"/>
      <c r="MG6"/>
      <c r="MH6"/>
      <c r="MI6"/>
      <c r="MJ6"/>
      <c r="MK6"/>
      <c r="ML6"/>
      <c r="MM6"/>
      <c r="MN6"/>
      <c r="MO6"/>
      <c r="MP6"/>
      <c r="MQ6"/>
      <c r="MR6"/>
      <c r="MS6"/>
      <c r="MT6"/>
      <c r="MU6"/>
      <c r="MV6"/>
      <c r="MW6"/>
      <c r="MX6"/>
      <c r="MY6"/>
      <c r="MZ6"/>
      <c r="NA6"/>
      <c r="NB6"/>
      <c r="NC6"/>
      <c r="ND6"/>
      <c r="NE6"/>
      <c r="NF6"/>
      <c r="NG6"/>
      <c r="NH6"/>
      <c r="NI6"/>
      <c r="NJ6"/>
      <c r="NK6"/>
      <c r="NL6"/>
      <c r="NM6"/>
      <c r="NN6"/>
      <c r="NO6"/>
      <c r="NP6"/>
      <c r="NQ6"/>
      <c r="NR6"/>
      <c r="NS6"/>
      <c r="NT6"/>
      <c r="NU6"/>
      <c r="NV6"/>
      <c r="NW6"/>
      <c r="NX6"/>
      <c r="NY6"/>
      <c r="NZ6"/>
      <c r="OA6"/>
      <c r="OB6"/>
      <c r="OC6"/>
      <c r="OD6"/>
      <c r="OE6"/>
      <c r="OF6"/>
      <c r="OG6"/>
      <c r="OH6"/>
      <c r="OI6"/>
      <c r="OJ6"/>
      <c r="OK6"/>
      <c r="OL6"/>
      <c r="OM6"/>
      <c r="ON6"/>
      <c r="OO6"/>
      <c r="OP6"/>
      <c r="OQ6"/>
      <c r="OR6"/>
      <c r="OS6"/>
      <c r="OT6"/>
      <c r="OU6"/>
      <c r="OV6"/>
      <c r="OW6"/>
      <c r="OX6"/>
      <c r="OY6"/>
      <c r="OZ6"/>
      <c r="PA6"/>
      <c r="PB6"/>
      <c r="PC6"/>
      <c r="PD6"/>
      <c r="PE6"/>
      <c r="PF6"/>
      <c r="PG6"/>
      <c r="PH6"/>
      <c r="PI6"/>
      <c r="PJ6"/>
      <c r="PK6"/>
      <c r="PL6"/>
      <c r="PM6"/>
      <c r="PN6"/>
      <c r="PO6"/>
      <c r="PP6"/>
      <c r="PQ6"/>
      <c r="PR6"/>
      <c r="PS6"/>
      <c r="PT6"/>
      <c r="PU6"/>
      <c r="PV6"/>
      <c r="PW6"/>
      <c r="PX6"/>
      <c r="PY6"/>
      <c r="PZ6"/>
      <c r="QA6"/>
      <c r="QB6"/>
      <c r="QC6"/>
      <c r="QD6"/>
      <c r="QE6"/>
      <c r="QF6"/>
      <c r="QG6"/>
      <c r="QH6"/>
      <c r="QI6"/>
      <c r="QJ6"/>
      <c r="QK6"/>
      <c r="QL6"/>
      <c r="QM6"/>
      <c r="QN6"/>
      <c r="QO6"/>
      <c r="QP6"/>
      <c r="QQ6"/>
      <c r="QR6"/>
      <c r="QS6"/>
      <c r="QT6"/>
      <c r="QU6"/>
      <c r="QV6"/>
      <c r="QW6"/>
      <c r="QX6"/>
      <c r="QY6"/>
      <c r="QZ6"/>
      <c r="RA6"/>
      <c r="RB6"/>
      <c r="RC6"/>
      <c r="RD6"/>
      <c r="RE6"/>
      <c r="RF6"/>
      <c r="RG6"/>
      <c r="RH6"/>
    </row>
    <row r="7" spans="1:476" s="117" customFormat="1" ht="45.6" customHeight="1" x14ac:dyDescent="0.25">
      <c r="A7" s="96" t="s">
        <v>213</v>
      </c>
      <c r="B7" s="181" t="s">
        <v>25</v>
      </c>
      <c r="C7" s="3"/>
      <c r="D7" s="194" t="s">
        <v>563</v>
      </c>
      <c r="E7" s="6" t="s">
        <v>575</v>
      </c>
      <c r="F7" s="95"/>
      <c r="G7" s="82" t="s">
        <v>567</v>
      </c>
      <c r="H7" s="182" t="s">
        <v>553</v>
      </c>
      <c r="I7" s="2"/>
      <c r="J7" s="88" t="s">
        <v>227</v>
      </c>
      <c r="K7" s="124"/>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row>
    <row r="8" spans="1:476" s="117" customFormat="1" ht="87" customHeight="1" x14ac:dyDescent="0.25">
      <c r="A8" s="332" t="s">
        <v>165</v>
      </c>
      <c r="B8" s="297" t="s">
        <v>25</v>
      </c>
      <c r="C8" s="328"/>
      <c r="D8" s="338" t="s">
        <v>564</v>
      </c>
      <c r="E8" s="330" t="s">
        <v>575</v>
      </c>
      <c r="F8" s="95"/>
      <c r="G8" s="182" t="s">
        <v>569</v>
      </c>
      <c r="H8" s="88">
        <v>2027</v>
      </c>
      <c r="I8" s="2"/>
      <c r="J8" s="88" t="s">
        <v>227</v>
      </c>
      <c r="K8" s="124"/>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row>
    <row r="9" spans="1:476" s="117" customFormat="1" x14ac:dyDescent="0.25">
      <c r="A9" s="350"/>
      <c r="B9" s="309"/>
      <c r="C9" s="351"/>
      <c r="D9" s="352"/>
      <c r="E9" s="353"/>
      <c r="F9" s="95"/>
      <c r="G9" s="182" t="s">
        <v>570</v>
      </c>
      <c r="H9" s="88" t="s">
        <v>553</v>
      </c>
      <c r="I9" s="2"/>
      <c r="J9" s="88" t="s">
        <v>227</v>
      </c>
      <c r="K9" s="124"/>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row>
    <row r="10" spans="1:476" s="117" customFormat="1" x14ac:dyDescent="0.25">
      <c r="A10" s="333"/>
      <c r="B10" s="298"/>
      <c r="C10" s="329"/>
      <c r="D10" s="339"/>
      <c r="E10" s="331"/>
      <c r="F10" s="95"/>
      <c r="G10" s="182" t="s">
        <v>571</v>
      </c>
      <c r="H10" s="88">
        <v>2027</v>
      </c>
      <c r="I10" s="2"/>
      <c r="J10" s="88" t="s">
        <v>227</v>
      </c>
      <c r="K10" s="124"/>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row>
    <row r="11" spans="1:476" s="117" customFormat="1" ht="60" x14ac:dyDescent="0.25">
      <c r="A11" s="99" t="s">
        <v>161</v>
      </c>
      <c r="B11" s="181" t="s">
        <v>25</v>
      </c>
      <c r="C11" s="3"/>
      <c r="D11" s="194" t="s">
        <v>572</v>
      </c>
      <c r="E11" s="6" t="s">
        <v>575</v>
      </c>
      <c r="F11" s="3"/>
      <c r="G11" s="6" t="s">
        <v>573</v>
      </c>
      <c r="H11" s="88">
        <v>2027</v>
      </c>
      <c r="I11" s="2"/>
      <c r="J11" s="88" t="s">
        <v>227</v>
      </c>
      <c r="K11" s="124"/>
      <c r="L11" s="86"/>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row>
    <row r="12" spans="1:476" s="117" customFormat="1" ht="45" x14ac:dyDescent="0.25">
      <c r="A12" s="96" t="s">
        <v>214</v>
      </c>
      <c r="B12" s="181" t="s">
        <v>25</v>
      </c>
      <c r="C12" s="3"/>
      <c r="D12" s="193" t="s">
        <v>574</v>
      </c>
      <c r="E12" s="6" t="s">
        <v>575</v>
      </c>
      <c r="F12" s="3"/>
      <c r="G12" s="5" t="s">
        <v>579</v>
      </c>
      <c r="H12" s="88">
        <v>2026</v>
      </c>
      <c r="I12" s="2"/>
      <c r="J12" s="88" t="s">
        <v>227</v>
      </c>
      <c r="K12" s="124"/>
      <c r="L12" s="86"/>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row>
    <row r="13" spans="1:476" s="117" customFormat="1" ht="46.5" customHeight="1" x14ac:dyDescent="0.25">
      <c r="A13" s="96" t="s">
        <v>216</v>
      </c>
      <c r="B13" s="181" t="s">
        <v>25</v>
      </c>
      <c r="C13" s="181"/>
      <c r="D13" s="194" t="s">
        <v>647</v>
      </c>
      <c r="E13" s="6" t="s">
        <v>575</v>
      </c>
      <c r="F13" s="3"/>
      <c r="G13" s="182" t="s">
        <v>576</v>
      </c>
      <c r="H13" s="88">
        <v>2027</v>
      </c>
      <c r="I13" s="2"/>
      <c r="J13" s="88" t="s">
        <v>227</v>
      </c>
      <c r="K13" s="88"/>
      <c r="L13" s="86"/>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row>
    <row r="14" spans="1:476" s="117" customFormat="1" ht="60" x14ac:dyDescent="0.25">
      <c r="A14" s="99" t="s">
        <v>215</v>
      </c>
      <c r="B14" s="3"/>
      <c r="C14" s="181" t="s">
        <v>324</v>
      </c>
      <c r="D14" s="186"/>
      <c r="E14" s="88" t="s">
        <v>370</v>
      </c>
      <c r="F14" s="194" t="s">
        <v>577</v>
      </c>
      <c r="G14" s="182" t="s">
        <v>578</v>
      </c>
      <c r="H14" s="3"/>
      <c r="I14" s="2"/>
      <c r="J14" s="88"/>
      <c r="K14" s="88"/>
      <c r="L14" s="86"/>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row>
    <row r="15" spans="1:476" s="117" customFormat="1" ht="60" x14ac:dyDescent="0.25">
      <c r="A15" s="96" t="s">
        <v>217</v>
      </c>
      <c r="B15" s="192" t="s">
        <v>25</v>
      </c>
      <c r="C15" s="192"/>
      <c r="D15" s="183" t="s">
        <v>646</v>
      </c>
      <c r="E15" s="6" t="s">
        <v>560</v>
      </c>
      <c r="F15" s="186"/>
      <c r="G15" s="3"/>
      <c r="H15" s="3"/>
      <c r="I15" s="2"/>
      <c r="J15" s="88"/>
      <c r="K15" s="88"/>
      <c r="L15" s="86"/>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row>
    <row r="16" spans="1:476" s="117" customFormat="1" ht="45" x14ac:dyDescent="0.25">
      <c r="A16" s="99" t="s">
        <v>218</v>
      </c>
      <c r="B16" s="192"/>
      <c r="C16" s="192" t="s">
        <v>324</v>
      </c>
      <c r="D16" s="186" t="s">
        <v>580</v>
      </c>
      <c r="E16" s="3"/>
      <c r="F16" s="194" t="s">
        <v>581</v>
      </c>
      <c r="G16" s="88" t="s">
        <v>582</v>
      </c>
      <c r="H16" s="88">
        <v>2027</v>
      </c>
      <c r="I16" s="2"/>
      <c r="J16" s="88" t="s">
        <v>227</v>
      </c>
      <c r="K16" s="88"/>
      <c r="L16" s="8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row>
    <row r="17" spans="1:476" s="117" customFormat="1" ht="60" x14ac:dyDescent="0.25">
      <c r="A17" s="99" t="s">
        <v>219</v>
      </c>
      <c r="B17" s="181" t="s">
        <v>25</v>
      </c>
      <c r="C17" s="3"/>
      <c r="D17" s="193" t="s">
        <v>583</v>
      </c>
      <c r="E17" s="82" t="s">
        <v>584</v>
      </c>
      <c r="F17" s="186"/>
      <c r="G17" s="82" t="s">
        <v>586</v>
      </c>
      <c r="H17" s="88">
        <v>2028</v>
      </c>
      <c r="I17" s="2"/>
      <c r="J17" s="88" t="s">
        <v>227</v>
      </c>
      <c r="K17" s="88"/>
      <c r="L17" s="86"/>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row>
    <row r="18" spans="1:476" s="117" customFormat="1" ht="101.45" customHeight="1" x14ac:dyDescent="0.25">
      <c r="A18" s="332" t="s">
        <v>220</v>
      </c>
      <c r="B18" s="328"/>
      <c r="C18" s="297" t="s">
        <v>324</v>
      </c>
      <c r="D18" s="346"/>
      <c r="E18" s="303" t="s">
        <v>560</v>
      </c>
      <c r="F18" s="306" t="s">
        <v>585</v>
      </c>
      <c r="G18" s="182" t="s">
        <v>587</v>
      </c>
      <c r="H18" s="88">
        <v>2027</v>
      </c>
      <c r="I18" s="2"/>
      <c r="J18" s="88" t="s">
        <v>227</v>
      </c>
      <c r="K18" s="88"/>
      <c r="L18" s="86"/>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row>
    <row r="19" spans="1:476" s="117" customFormat="1" x14ac:dyDescent="0.25">
      <c r="A19" s="333"/>
      <c r="B19" s="329"/>
      <c r="C19" s="298"/>
      <c r="D19" s="347"/>
      <c r="E19" s="305"/>
      <c r="F19" s="307"/>
      <c r="G19" s="3" t="s">
        <v>590</v>
      </c>
      <c r="H19" s="88">
        <v>2027</v>
      </c>
      <c r="I19" s="2"/>
      <c r="J19" s="88" t="s">
        <v>227</v>
      </c>
      <c r="K19" s="88"/>
      <c r="L19" s="86"/>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row>
    <row r="20" spans="1:476" s="117" customFormat="1" ht="30" x14ac:dyDescent="0.25">
      <c r="A20" s="99" t="s">
        <v>221</v>
      </c>
      <c r="B20" s="181" t="s">
        <v>25</v>
      </c>
      <c r="C20" s="3"/>
      <c r="D20" s="195" t="s">
        <v>588</v>
      </c>
      <c r="E20" s="5" t="s">
        <v>584</v>
      </c>
      <c r="F20" s="6"/>
      <c r="G20" s="5" t="s">
        <v>589</v>
      </c>
      <c r="H20" s="88">
        <v>2026</v>
      </c>
      <c r="I20" s="2"/>
      <c r="J20" s="88" t="s">
        <v>227</v>
      </c>
      <c r="K20" s="88"/>
      <c r="L20" s="86"/>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row>
    <row r="21" spans="1:476" s="117" customFormat="1" ht="45" x14ac:dyDescent="0.25">
      <c r="A21" s="96" t="s">
        <v>166</v>
      </c>
      <c r="B21" s="181" t="s">
        <v>25</v>
      </c>
      <c r="C21" s="3"/>
      <c r="D21" s="195" t="s">
        <v>591</v>
      </c>
      <c r="E21" s="82" t="s">
        <v>584</v>
      </c>
      <c r="F21" s="3"/>
      <c r="G21" s="5" t="s">
        <v>592</v>
      </c>
      <c r="H21" s="88">
        <v>2027</v>
      </c>
      <c r="I21" s="2"/>
      <c r="J21" s="88" t="s">
        <v>227</v>
      </c>
      <c r="K21" s="88"/>
      <c r="L21" s="86"/>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row>
    <row r="22" spans="1:476" s="118" customFormat="1" ht="30.6" customHeight="1" x14ac:dyDescent="0.25">
      <c r="A22" s="190" t="s">
        <v>162</v>
      </c>
      <c r="B22" s="181" t="s">
        <v>25</v>
      </c>
      <c r="C22" s="181"/>
      <c r="D22" s="194" t="s">
        <v>551</v>
      </c>
      <c r="E22" s="182" t="s">
        <v>550</v>
      </c>
      <c r="F22" s="3"/>
      <c r="G22" s="6" t="s">
        <v>552</v>
      </c>
      <c r="H22" s="182" t="s">
        <v>553</v>
      </c>
      <c r="I22" s="2"/>
      <c r="J22" s="88" t="s">
        <v>227</v>
      </c>
      <c r="K22" s="88"/>
      <c r="L22" s="86"/>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row>
    <row r="23" spans="1:476" s="118" customFormat="1" ht="45" x14ac:dyDescent="0.25">
      <c r="A23" s="131" t="s">
        <v>164</v>
      </c>
      <c r="B23" s="181" t="s">
        <v>25</v>
      </c>
      <c r="C23" s="181"/>
      <c r="D23" s="194" t="s">
        <v>554</v>
      </c>
      <c r="E23" s="182" t="s">
        <v>370</v>
      </c>
      <c r="F23" s="3"/>
      <c r="G23" s="6" t="s">
        <v>555</v>
      </c>
      <c r="H23" s="182" t="s">
        <v>553</v>
      </c>
      <c r="I23" s="2"/>
      <c r="J23" s="82" t="s">
        <v>558</v>
      </c>
      <c r="K23" s="88"/>
      <c r="L23" s="86"/>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row>
    <row r="24" spans="1:476" s="118" customFormat="1" ht="135" x14ac:dyDescent="0.25">
      <c r="A24" s="131" t="s">
        <v>167</v>
      </c>
      <c r="B24" s="3"/>
      <c r="C24" s="181" t="s">
        <v>324</v>
      </c>
      <c r="D24" s="192"/>
      <c r="E24" s="88" t="s">
        <v>370</v>
      </c>
      <c r="F24" s="194" t="s">
        <v>556</v>
      </c>
      <c r="G24" s="6" t="s">
        <v>557</v>
      </c>
      <c r="H24" s="182" t="s">
        <v>553</v>
      </c>
      <c r="I24" s="2"/>
      <c r="J24" s="88" t="s">
        <v>227</v>
      </c>
      <c r="K24" s="88"/>
      <c r="L24" s="86"/>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row>
    <row r="25" spans="1:476" s="118" customFormat="1" ht="90" x14ac:dyDescent="0.25">
      <c r="A25" s="131" t="s">
        <v>222</v>
      </c>
      <c r="B25" s="181" t="s">
        <v>25</v>
      </c>
      <c r="C25" s="181"/>
      <c r="D25" s="184" t="s">
        <v>593</v>
      </c>
      <c r="E25" s="82" t="s">
        <v>598</v>
      </c>
      <c r="F25" s="3"/>
      <c r="G25" s="82" t="s">
        <v>594</v>
      </c>
      <c r="H25" s="82" t="s">
        <v>553</v>
      </c>
      <c r="I25" s="2"/>
      <c r="J25" s="82" t="s">
        <v>597</v>
      </c>
      <c r="K25" s="88"/>
      <c r="L25" s="86"/>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row>
    <row r="26" spans="1:476" s="118" customFormat="1" ht="75" x14ac:dyDescent="0.25">
      <c r="A26" s="131" t="s">
        <v>168</v>
      </c>
      <c r="B26" s="181" t="s">
        <v>25</v>
      </c>
      <c r="C26" s="181"/>
      <c r="D26" s="184" t="s">
        <v>593</v>
      </c>
      <c r="E26" s="82" t="s">
        <v>599</v>
      </c>
      <c r="F26" s="3"/>
      <c r="G26" s="82" t="s">
        <v>595</v>
      </c>
      <c r="H26" s="82">
        <v>2027</v>
      </c>
      <c r="I26" s="2"/>
      <c r="J26" s="82" t="s">
        <v>597</v>
      </c>
      <c r="K26" s="88"/>
      <c r="L26" s="8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row>
    <row r="27" spans="1:476" s="118" customFormat="1" ht="75" x14ac:dyDescent="0.25">
      <c r="A27" s="131" t="s">
        <v>163</v>
      </c>
      <c r="B27" s="181" t="s">
        <v>25</v>
      </c>
      <c r="C27" s="181"/>
      <c r="D27" s="184" t="s">
        <v>593</v>
      </c>
      <c r="E27" s="82" t="s">
        <v>599</v>
      </c>
      <c r="F27" s="3"/>
      <c r="G27" s="82" t="s">
        <v>596</v>
      </c>
      <c r="H27" s="82">
        <v>2028</v>
      </c>
      <c r="I27" s="2"/>
      <c r="J27" s="82" t="s">
        <v>597</v>
      </c>
      <c r="K27" s="88"/>
      <c r="L27" s="86"/>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row>
    <row r="28" spans="1:476" s="118" customFormat="1" x14ac:dyDescent="0.25">
      <c r="A28" s="131" t="s">
        <v>28</v>
      </c>
      <c r="B28" s="3"/>
      <c r="C28" s="3"/>
      <c r="D28" s="3"/>
      <c r="E28" s="3"/>
      <c r="F28" s="3"/>
      <c r="G28" s="3"/>
      <c r="H28" s="3"/>
      <c r="I28" s="2"/>
      <c r="J28" s="88"/>
      <c r="K28" s="8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row>
    <row r="29" spans="1:476" x14ac:dyDescent="0.25">
      <c r="J29" s="83"/>
    </row>
    <row r="30" spans="1:476" x14ac:dyDescent="0.25">
      <c r="J30" s="83"/>
    </row>
    <row r="31" spans="1:476" x14ac:dyDescent="0.25">
      <c r="J31" s="83"/>
    </row>
    <row r="32" spans="1:476" x14ac:dyDescent="0.25">
      <c r="J32" s="83"/>
    </row>
    <row r="33" spans="10:10" x14ac:dyDescent="0.25">
      <c r="J33" s="83"/>
    </row>
    <row r="34" spans="10:10" x14ac:dyDescent="0.25">
      <c r="J34" s="83"/>
    </row>
    <row r="35" spans="10:10" x14ac:dyDescent="0.25">
      <c r="J35" s="83"/>
    </row>
    <row r="36" spans="10:10" x14ac:dyDescent="0.25">
      <c r="J36" s="83"/>
    </row>
    <row r="37" spans="10:10" x14ac:dyDescent="0.25">
      <c r="J37" s="83"/>
    </row>
    <row r="38" spans="10:10" x14ac:dyDescent="0.25">
      <c r="J38" s="83"/>
    </row>
    <row r="39" spans="10:10" x14ac:dyDescent="0.25">
      <c r="J39" s="83"/>
    </row>
    <row r="40" spans="10:10" x14ac:dyDescent="0.25">
      <c r="J40" s="83"/>
    </row>
    <row r="41" spans="10:10" x14ac:dyDescent="0.25">
      <c r="J41" s="83"/>
    </row>
    <row r="42" spans="10:10" x14ac:dyDescent="0.25">
      <c r="J42" s="83"/>
    </row>
    <row r="43" spans="10:10" x14ac:dyDescent="0.25">
      <c r="J43" s="83"/>
    </row>
    <row r="44" spans="10:10" x14ac:dyDescent="0.25">
      <c r="J44" s="83"/>
    </row>
    <row r="45" spans="10:10" x14ac:dyDescent="0.25">
      <c r="J45" s="83"/>
    </row>
    <row r="46" spans="10:10" x14ac:dyDescent="0.25">
      <c r="J46" s="83"/>
    </row>
    <row r="47" spans="10:10" x14ac:dyDescent="0.25">
      <c r="J47" s="83"/>
    </row>
    <row r="48" spans="10:10" x14ac:dyDescent="0.25">
      <c r="J48" s="83"/>
    </row>
    <row r="49" spans="10:10" x14ac:dyDescent="0.25">
      <c r="J49" s="83"/>
    </row>
    <row r="50" spans="10:10" x14ac:dyDescent="0.25">
      <c r="J50" s="83"/>
    </row>
    <row r="51" spans="10:10" x14ac:dyDescent="0.25">
      <c r="J51" s="83"/>
    </row>
    <row r="52" spans="10:10" x14ac:dyDescent="0.25">
      <c r="J52" s="83"/>
    </row>
    <row r="53" spans="10:10" x14ac:dyDescent="0.25">
      <c r="J53" s="83"/>
    </row>
    <row r="54" spans="10:10" x14ac:dyDescent="0.25">
      <c r="J54" s="83"/>
    </row>
    <row r="55" spans="10:10" x14ac:dyDescent="0.25">
      <c r="J55" s="83"/>
    </row>
    <row r="56" spans="10:10" x14ac:dyDescent="0.25">
      <c r="J56" s="83"/>
    </row>
    <row r="57" spans="10:10" x14ac:dyDescent="0.25">
      <c r="J57" s="83"/>
    </row>
    <row r="58" spans="10:10" x14ac:dyDescent="0.25">
      <c r="J58" s="83"/>
    </row>
    <row r="59" spans="10:10" x14ac:dyDescent="0.25">
      <c r="J59" s="83"/>
    </row>
    <row r="60" spans="10:10" x14ac:dyDescent="0.25">
      <c r="J60" s="83"/>
    </row>
    <row r="61" spans="10:10" x14ac:dyDescent="0.25">
      <c r="J61" s="83"/>
    </row>
    <row r="62" spans="10:10" x14ac:dyDescent="0.25">
      <c r="J62" s="83"/>
    </row>
  </sheetData>
  <mergeCells count="12">
    <mergeCell ref="A2:K2"/>
    <mergeCell ref="A8:A10"/>
    <mergeCell ref="B8:B10"/>
    <mergeCell ref="C8:C10"/>
    <mergeCell ref="D8:D10"/>
    <mergeCell ref="E8:E10"/>
    <mergeCell ref="E18:E19"/>
    <mergeCell ref="F18:F19"/>
    <mergeCell ref="A18:A19"/>
    <mergeCell ref="B18:B19"/>
    <mergeCell ref="C18:C19"/>
    <mergeCell ref="D18:D19"/>
  </mergeCells>
  <hyperlinks>
    <hyperlink ref="A1" location="Sisujuht!A1" display="Algusesse" xr:uid="{385BF413-A0EE-4589-9D5B-1F33AB414C88}"/>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5E184-4EC5-4C60-9BB8-28F83ABA3DC3}">
  <dimension ref="A1:O43"/>
  <sheetViews>
    <sheetView zoomScaleNormal="100" workbookViewId="0">
      <pane xSplit="1" ySplit="3" topLeftCell="B7" activePane="bottomRight" state="frozen"/>
      <selection pane="topRight" activeCell="B1" sqref="B1"/>
      <selection pane="bottomLeft" activeCell="A4" sqref="A4"/>
      <selection pane="bottomRight" activeCell="H7" sqref="H7"/>
    </sheetView>
  </sheetViews>
  <sheetFormatPr defaultRowHeight="15" x14ac:dyDescent="0.25"/>
  <cols>
    <col min="1" max="1" width="54.28515625" customWidth="1"/>
    <col min="4" max="4" width="26.7109375" customWidth="1"/>
    <col min="5" max="5" width="24.85546875" customWidth="1"/>
    <col min="6" max="6" width="46" customWidth="1"/>
    <col min="7" max="7" width="41.28515625" customWidth="1"/>
    <col min="8" max="10" width="26.85546875" customWidth="1"/>
    <col min="11" max="11" width="28.140625" customWidth="1"/>
    <col min="12" max="12" width="19.42578125" customWidth="1"/>
    <col min="13" max="13" width="16" customWidth="1"/>
    <col min="14" max="14" width="22.85546875" customWidth="1"/>
    <col min="15" max="15" width="12.140625" customWidth="1"/>
  </cols>
  <sheetData>
    <row r="1" spans="1:15" x14ac:dyDescent="0.25">
      <c r="A1" s="4" t="s">
        <v>12</v>
      </c>
    </row>
    <row r="2" spans="1:15" ht="32.450000000000003" customHeight="1" x14ac:dyDescent="0.25">
      <c r="A2" s="354" t="s">
        <v>55</v>
      </c>
      <c r="B2" s="355"/>
      <c r="C2" s="355"/>
      <c r="D2" s="355"/>
      <c r="E2" s="355"/>
      <c r="F2" s="355"/>
      <c r="G2" s="355"/>
      <c r="H2" s="355"/>
      <c r="I2" s="355"/>
      <c r="J2" s="355"/>
      <c r="K2" s="356"/>
      <c r="L2" s="105"/>
      <c r="M2" s="105"/>
      <c r="N2" s="105"/>
      <c r="O2" s="105"/>
    </row>
    <row r="3" spans="1:15" s="121" customFormat="1" ht="30" x14ac:dyDescent="0.25">
      <c r="A3" s="103" t="s">
        <v>13</v>
      </c>
      <c r="B3" s="104" t="s">
        <v>46</v>
      </c>
      <c r="C3" s="104" t="s">
        <v>47</v>
      </c>
      <c r="D3" s="103" t="s">
        <v>17</v>
      </c>
      <c r="E3" s="103" t="s">
        <v>18</v>
      </c>
      <c r="F3" s="103" t="s">
        <v>16</v>
      </c>
      <c r="G3" s="103" t="s">
        <v>48</v>
      </c>
      <c r="H3" s="103" t="s">
        <v>20</v>
      </c>
      <c r="I3" s="103" t="s">
        <v>21</v>
      </c>
      <c r="J3" s="100" t="s">
        <v>22</v>
      </c>
      <c r="K3" s="120" t="s">
        <v>23</v>
      </c>
      <c r="L3" s="127"/>
      <c r="M3" s="127"/>
      <c r="N3" s="127"/>
      <c r="O3" s="127"/>
    </row>
    <row r="4" spans="1:15" ht="89.1" customHeight="1" x14ac:dyDescent="0.25">
      <c r="A4" s="96" t="s">
        <v>53</v>
      </c>
      <c r="B4" s="165"/>
      <c r="C4" s="165" t="s">
        <v>324</v>
      </c>
      <c r="D4" s="82"/>
      <c r="E4" s="3"/>
      <c r="F4" s="82" t="s">
        <v>631</v>
      </c>
      <c r="G4" s="357"/>
      <c r="H4" s="357"/>
      <c r="I4" s="357"/>
      <c r="J4" s="357"/>
      <c r="K4" s="357"/>
      <c r="L4" s="86"/>
      <c r="M4" s="86"/>
      <c r="N4" s="86"/>
      <c r="O4" s="86"/>
    </row>
    <row r="5" spans="1:15" ht="58.5" customHeight="1" x14ac:dyDescent="0.25">
      <c r="A5" s="96" t="s">
        <v>54</v>
      </c>
      <c r="B5" s="165"/>
      <c r="C5" s="165" t="s">
        <v>324</v>
      </c>
      <c r="D5" s="88"/>
      <c r="E5" s="88"/>
      <c r="F5" s="82" t="s">
        <v>632</v>
      </c>
      <c r="G5" s="357"/>
      <c r="H5" s="357"/>
      <c r="I5" s="357"/>
      <c r="J5" s="357"/>
      <c r="K5" s="357"/>
    </row>
    <row r="6" spans="1:15" ht="60" customHeight="1" x14ac:dyDescent="0.25">
      <c r="A6" s="312" t="s">
        <v>633</v>
      </c>
      <c r="B6" s="280" t="s">
        <v>25</v>
      </c>
      <c r="C6" s="280"/>
      <c r="D6" s="303" t="s">
        <v>338</v>
      </c>
      <c r="E6" s="344"/>
      <c r="F6" s="294"/>
      <c r="G6" s="201" t="s">
        <v>339</v>
      </c>
      <c r="H6" s="88" t="s">
        <v>617</v>
      </c>
      <c r="I6" s="5" t="s">
        <v>340</v>
      </c>
      <c r="J6" s="82" t="s">
        <v>341</v>
      </c>
      <c r="K6" s="8"/>
      <c r="L6" s="86"/>
    </row>
    <row r="7" spans="1:15" ht="45" x14ac:dyDescent="0.25">
      <c r="A7" s="314"/>
      <c r="B7" s="281"/>
      <c r="C7" s="281"/>
      <c r="D7" s="304"/>
      <c r="E7" s="358"/>
      <c r="F7" s="295"/>
      <c r="G7" s="201" t="s">
        <v>634</v>
      </c>
      <c r="H7" s="219">
        <v>2030</v>
      </c>
      <c r="I7" s="6" t="s">
        <v>228</v>
      </c>
      <c r="J7" s="82" t="s">
        <v>227</v>
      </c>
      <c r="K7" s="8"/>
      <c r="L7" s="86"/>
    </row>
    <row r="8" spans="1:15" ht="90" x14ac:dyDescent="0.25">
      <c r="A8" s="313"/>
      <c r="B8" s="282"/>
      <c r="C8" s="282"/>
      <c r="D8" s="305"/>
      <c r="E8" s="345"/>
      <c r="F8" s="296"/>
      <c r="G8" s="201" t="s">
        <v>342</v>
      </c>
      <c r="H8" s="88" t="s">
        <v>617</v>
      </c>
      <c r="I8" s="82" t="s">
        <v>343</v>
      </c>
      <c r="J8" s="82" t="s">
        <v>227</v>
      </c>
      <c r="K8" s="8"/>
      <c r="L8" s="86"/>
    </row>
    <row r="9" spans="1:15" ht="120" customHeight="1" x14ac:dyDescent="0.25">
      <c r="A9" s="96" t="s">
        <v>635</v>
      </c>
      <c r="B9" s="165" t="s">
        <v>25</v>
      </c>
      <c r="C9" s="165"/>
      <c r="D9" s="81" t="s">
        <v>636</v>
      </c>
      <c r="E9" s="6"/>
      <c r="F9" s="3"/>
      <c r="G9" s="201" t="s">
        <v>344</v>
      </c>
      <c r="H9" s="88" t="s">
        <v>261</v>
      </c>
      <c r="I9" s="82"/>
      <c r="J9" s="82"/>
      <c r="K9" s="8"/>
    </row>
    <row r="10" spans="1:15" x14ac:dyDescent="0.25">
      <c r="J10" s="83"/>
    </row>
    <row r="11" spans="1:15" x14ac:dyDescent="0.25">
      <c r="J11" s="83"/>
    </row>
    <row r="12" spans="1:15" x14ac:dyDescent="0.25">
      <c r="J12" s="83"/>
    </row>
    <row r="13" spans="1:15" x14ac:dyDescent="0.25">
      <c r="J13" s="83"/>
    </row>
    <row r="14" spans="1:15" x14ac:dyDescent="0.25">
      <c r="J14" s="83"/>
    </row>
    <row r="15" spans="1:15" x14ac:dyDescent="0.25">
      <c r="J15" s="83"/>
    </row>
    <row r="16" spans="1:15" x14ac:dyDescent="0.25">
      <c r="J16" s="83"/>
    </row>
    <row r="17" spans="10:10" x14ac:dyDescent="0.25">
      <c r="J17" s="83"/>
    </row>
    <row r="18" spans="10:10" x14ac:dyDescent="0.25">
      <c r="J18" s="83"/>
    </row>
    <row r="19" spans="10:10" x14ac:dyDescent="0.25">
      <c r="J19" s="83"/>
    </row>
    <row r="20" spans="10:10" x14ac:dyDescent="0.25">
      <c r="J20" s="83"/>
    </row>
    <row r="21" spans="10:10" x14ac:dyDescent="0.25">
      <c r="J21" s="83"/>
    </row>
    <row r="22" spans="10:10" x14ac:dyDescent="0.25">
      <c r="J22" s="83"/>
    </row>
    <row r="23" spans="10:10" x14ac:dyDescent="0.25">
      <c r="J23" s="83"/>
    </row>
    <row r="24" spans="10:10" x14ac:dyDescent="0.25">
      <c r="J24" s="83"/>
    </row>
    <row r="25" spans="10:10" x14ac:dyDescent="0.25">
      <c r="J25" s="83"/>
    </row>
    <row r="26" spans="10:10" x14ac:dyDescent="0.25">
      <c r="J26" s="83"/>
    </row>
    <row r="27" spans="10:10" x14ac:dyDescent="0.25">
      <c r="J27" s="83"/>
    </row>
    <row r="28" spans="10:10" x14ac:dyDescent="0.25">
      <c r="J28" s="83"/>
    </row>
    <row r="29" spans="10:10" x14ac:dyDescent="0.25">
      <c r="J29" s="83"/>
    </row>
    <row r="30" spans="10:10" x14ac:dyDescent="0.25">
      <c r="J30" s="83"/>
    </row>
    <row r="31" spans="10:10" x14ac:dyDescent="0.25">
      <c r="J31" s="83"/>
    </row>
    <row r="32" spans="10:10" x14ac:dyDescent="0.25">
      <c r="J32" s="83"/>
    </row>
    <row r="33" spans="10:10" x14ac:dyDescent="0.25">
      <c r="J33" s="83"/>
    </row>
    <row r="34" spans="10:10" x14ac:dyDescent="0.25">
      <c r="J34" s="83"/>
    </row>
    <row r="35" spans="10:10" x14ac:dyDescent="0.25">
      <c r="J35" s="83"/>
    </row>
    <row r="36" spans="10:10" x14ac:dyDescent="0.25">
      <c r="J36" s="83"/>
    </row>
    <row r="37" spans="10:10" x14ac:dyDescent="0.25">
      <c r="J37" s="83"/>
    </row>
    <row r="38" spans="10:10" x14ac:dyDescent="0.25">
      <c r="J38" s="83"/>
    </row>
    <row r="39" spans="10:10" x14ac:dyDescent="0.25">
      <c r="J39" s="83"/>
    </row>
    <row r="40" spans="10:10" x14ac:dyDescent="0.25">
      <c r="J40" s="83"/>
    </row>
    <row r="41" spans="10:10" x14ac:dyDescent="0.25">
      <c r="J41" s="83"/>
    </row>
    <row r="42" spans="10:10" x14ac:dyDescent="0.25">
      <c r="J42" s="83"/>
    </row>
    <row r="43" spans="10:10" x14ac:dyDescent="0.25">
      <c r="J43" s="83"/>
    </row>
  </sheetData>
  <mergeCells count="9">
    <mergeCell ref="A2:K2"/>
    <mergeCell ref="G4:K4"/>
    <mergeCell ref="G5:K5"/>
    <mergeCell ref="A6:A8"/>
    <mergeCell ref="B6:B8"/>
    <mergeCell ref="C6:C8"/>
    <mergeCell ref="D6:D8"/>
    <mergeCell ref="E6:E8"/>
    <mergeCell ref="F6:F8"/>
  </mergeCells>
  <hyperlinks>
    <hyperlink ref="A1" location="Sisujuht!A1" display="Algusesse" xr:uid="{288BA632-2573-4059-A155-B03EC007FB3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E5245-3BF6-4EB0-9C63-6BD8350604D7}">
  <dimension ref="A1:Q50"/>
  <sheetViews>
    <sheetView zoomScale="90" zoomScaleNormal="90" workbookViewId="0">
      <pane xSplit="1" ySplit="3" topLeftCell="F14" activePane="bottomRight" state="frozen"/>
      <selection pane="topRight" activeCell="B1" sqref="B1"/>
      <selection pane="bottomLeft" activeCell="A4" sqref="A4"/>
      <selection pane="bottomRight" activeCell="E7" sqref="E7:E8"/>
    </sheetView>
  </sheetViews>
  <sheetFormatPr defaultColWidth="8.7109375" defaultRowHeight="15" x14ac:dyDescent="0.25"/>
  <cols>
    <col min="1" max="1" width="50.5703125" style="133" customWidth="1"/>
    <col min="2" max="2" width="8.7109375" style="133"/>
    <col min="3" max="3" width="8.140625" style="133" customWidth="1"/>
    <col min="4" max="4" width="43.5703125" style="133" customWidth="1"/>
    <col min="5" max="5" width="34.5703125" style="133" customWidth="1"/>
    <col min="6" max="6" width="34.85546875" style="133" customWidth="1"/>
    <col min="7" max="7" width="37.7109375" style="157" customWidth="1"/>
    <col min="8" max="8" width="21.7109375" style="133" customWidth="1"/>
    <col min="9" max="9" width="32.7109375" style="133" customWidth="1"/>
    <col min="10" max="10" width="26.85546875" style="133" customWidth="1"/>
    <col min="11" max="11" width="33.140625" style="133" bestFit="1" customWidth="1"/>
    <col min="12" max="12" width="27" style="133" customWidth="1"/>
    <col min="13" max="13" width="28.28515625" style="133" customWidth="1"/>
    <col min="14" max="14" width="21" style="133" customWidth="1"/>
    <col min="15" max="15" width="16.5703125" style="133" customWidth="1"/>
    <col min="16" max="17" width="15.5703125" style="133" customWidth="1"/>
    <col min="18" max="16384" width="8.7109375" style="133"/>
  </cols>
  <sheetData>
    <row r="1" spans="1:17" x14ac:dyDescent="0.25">
      <c r="A1" s="156" t="s">
        <v>12</v>
      </c>
    </row>
    <row r="2" spans="1:17" ht="27.75" customHeight="1" x14ac:dyDescent="0.25">
      <c r="A2" s="364" t="s">
        <v>10</v>
      </c>
      <c r="B2" s="365"/>
      <c r="C2" s="365"/>
      <c r="D2" s="365"/>
      <c r="E2" s="365"/>
      <c r="F2" s="365"/>
      <c r="G2" s="365"/>
      <c r="H2" s="365"/>
      <c r="I2" s="365"/>
      <c r="J2" s="365"/>
      <c r="K2" s="366"/>
      <c r="L2" s="105"/>
      <c r="M2" s="105"/>
      <c r="N2" s="105"/>
      <c r="O2" s="105"/>
      <c r="P2" s="105"/>
      <c r="Q2" s="105"/>
    </row>
    <row r="3" spans="1:17" s="177" customFormat="1" ht="30" x14ac:dyDescent="0.25">
      <c r="A3" s="160" t="s">
        <v>13</v>
      </c>
      <c r="B3" s="174" t="s">
        <v>46</v>
      </c>
      <c r="C3" s="174" t="s">
        <v>47</v>
      </c>
      <c r="D3" s="160" t="s">
        <v>17</v>
      </c>
      <c r="E3" s="160" t="s">
        <v>18</v>
      </c>
      <c r="F3" s="160" t="s">
        <v>16</v>
      </c>
      <c r="G3" s="161" t="s">
        <v>48</v>
      </c>
      <c r="H3" s="160" t="s">
        <v>20</v>
      </c>
      <c r="I3" s="160" t="s">
        <v>21</v>
      </c>
      <c r="J3" s="175" t="s">
        <v>22</v>
      </c>
      <c r="K3" s="176" t="s">
        <v>23</v>
      </c>
      <c r="L3" s="128"/>
      <c r="M3" s="128"/>
      <c r="N3" s="128"/>
      <c r="O3" s="128"/>
      <c r="P3" s="128"/>
      <c r="Q3" s="128"/>
    </row>
    <row r="4" spans="1:17" ht="38.1" customHeight="1" x14ac:dyDescent="0.25">
      <c r="A4" s="254" t="s">
        <v>56</v>
      </c>
      <c r="B4" s="280" t="s">
        <v>25</v>
      </c>
      <c r="C4" s="257"/>
      <c r="D4" s="367" t="s">
        <v>648</v>
      </c>
      <c r="E4" s="267"/>
      <c r="F4" s="268"/>
      <c r="G4" s="212" t="s">
        <v>345</v>
      </c>
      <c r="H4" s="210">
        <v>2030</v>
      </c>
      <c r="I4" s="210" t="s">
        <v>253</v>
      </c>
      <c r="J4" s="210" t="s">
        <v>227</v>
      </c>
      <c r="K4" s="77"/>
      <c r="L4" s="86"/>
      <c r="M4" s="178"/>
    </row>
    <row r="5" spans="1:17" ht="45" x14ac:dyDescent="0.25">
      <c r="A5" s="362"/>
      <c r="B5" s="281"/>
      <c r="C5" s="258"/>
      <c r="D5" s="368"/>
      <c r="E5" s="263"/>
      <c r="F5" s="269"/>
      <c r="G5" s="208" t="s">
        <v>254</v>
      </c>
      <c r="H5" s="211" t="s">
        <v>617</v>
      </c>
      <c r="I5" s="210" t="s">
        <v>255</v>
      </c>
      <c r="J5" s="210" t="s">
        <v>227</v>
      </c>
      <c r="K5" s="77"/>
      <c r="L5" s="86"/>
      <c r="M5" s="178"/>
    </row>
    <row r="6" spans="1:17" ht="45" x14ac:dyDescent="0.25">
      <c r="A6" s="255"/>
      <c r="B6" s="282"/>
      <c r="C6" s="259"/>
      <c r="D6" s="369"/>
      <c r="E6" s="264"/>
      <c r="F6" s="270"/>
      <c r="G6" s="208" t="s">
        <v>256</v>
      </c>
      <c r="H6" s="211" t="s">
        <v>617</v>
      </c>
      <c r="I6" s="210" t="s">
        <v>257</v>
      </c>
      <c r="J6" s="210" t="s">
        <v>227</v>
      </c>
      <c r="K6" s="77"/>
      <c r="L6" s="86"/>
      <c r="M6" s="178"/>
    </row>
    <row r="7" spans="1:17" ht="45" x14ac:dyDescent="0.25">
      <c r="A7" s="254" t="s">
        <v>57</v>
      </c>
      <c r="B7" s="280" t="s">
        <v>25</v>
      </c>
      <c r="C7" s="257"/>
      <c r="D7" s="250" t="s">
        <v>649</v>
      </c>
      <c r="E7" s="370"/>
      <c r="F7" s="268"/>
      <c r="G7" s="208" t="s">
        <v>346</v>
      </c>
      <c r="H7" s="211" t="s">
        <v>617</v>
      </c>
      <c r="I7" s="75" t="s">
        <v>347</v>
      </c>
      <c r="J7" s="213" t="s">
        <v>227</v>
      </c>
      <c r="K7" s="77"/>
      <c r="L7" s="86"/>
    </row>
    <row r="8" spans="1:17" ht="45" x14ac:dyDescent="0.25">
      <c r="A8" s="255"/>
      <c r="B8" s="282"/>
      <c r="C8" s="259"/>
      <c r="D8" s="251"/>
      <c r="E8" s="371"/>
      <c r="F8" s="270"/>
      <c r="G8" s="208" t="s">
        <v>348</v>
      </c>
      <c r="H8" s="211" t="s">
        <v>617</v>
      </c>
      <c r="I8" s="75" t="s">
        <v>349</v>
      </c>
      <c r="J8" s="81" t="s">
        <v>350</v>
      </c>
      <c r="K8" s="77"/>
      <c r="L8" s="86"/>
    </row>
    <row r="9" spans="1:17" ht="45" x14ac:dyDescent="0.25">
      <c r="A9" s="254" t="s">
        <v>58</v>
      </c>
      <c r="B9" s="280" t="s">
        <v>25</v>
      </c>
      <c r="C9" s="257"/>
      <c r="D9" s="256" t="s">
        <v>637</v>
      </c>
      <c r="E9" s="363"/>
      <c r="F9" s="256"/>
      <c r="G9" s="208" t="s">
        <v>254</v>
      </c>
      <c r="H9" s="211" t="s">
        <v>617</v>
      </c>
      <c r="I9" s="210" t="s">
        <v>255</v>
      </c>
      <c r="J9" s="210" t="s">
        <v>227</v>
      </c>
      <c r="K9" s="77"/>
      <c r="L9" s="86"/>
      <c r="M9" s="178"/>
    </row>
    <row r="10" spans="1:17" ht="45" x14ac:dyDescent="0.25">
      <c r="A10" s="362"/>
      <c r="B10" s="281"/>
      <c r="C10" s="258"/>
      <c r="D10" s="256"/>
      <c r="E10" s="363"/>
      <c r="F10" s="256"/>
      <c r="G10" s="208" t="s">
        <v>256</v>
      </c>
      <c r="H10" s="211" t="s">
        <v>617</v>
      </c>
      <c r="I10" s="210" t="s">
        <v>257</v>
      </c>
      <c r="J10" s="210" t="s">
        <v>227</v>
      </c>
      <c r="K10" s="77"/>
      <c r="L10" s="86"/>
      <c r="M10" s="178"/>
    </row>
    <row r="11" spans="1:17" ht="30" x14ac:dyDescent="0.25">
      <c r="A11" s="255"/>
      <c r="B11" s="282"/>
      <c r="C11" s="259"/>
      <c r="D11" s="256"/>
      <c r="E11" s="363"/>
      <c r="F11" s="256"/>
      <c r="G11" s="208" t="s">
        <v>351</v>
      </c>
      <c r="H11" s="211">
        <v>2030</v>
      </c>
      <c r="I11" s="210" t="s">
        <v>352</v>
      </c>
      <c r="J11" s="210" t="s">
        <v>227</v>
      </c>
      <c r="K11" s="77"/>
      <c r="L11" s="86"/>
      <c r="M11" s="178"/>
    </row>
    <row r="12" spans="1:17" ht="45" x14ac:dyDescent="0.25">
      <c r="A12" s="254" t="s">
        <v>59</v>
      </c>
      <c r="B12" s="280" t="s">
        <v>25</v>
      </c>
      <c r="C12" s="257"/>
      <c r="D12" s="256" t="s">
        <v>638</v>
      </c>
      <c r="E12" s="363"/>
      <c r="F12" s="256"/>
      <c r="G12" s="205" t="s">
        <v>353</v>
      </c>
      <c r="H12" s="206" t="s">
        <v>617</v>
      </c>
      <c r="I12" s="207" t="s">
        <v>354</v>
      </c>
      <c r="J12" s="207" t="s">
        <v>227</v>
      </c>
      <c r="K12" s="77"/>
      <c r="L12" s="86"/>
      <c r="M12" s="86"/>
    </row>
    <row r="13" spans="1:17" ht="30" x14ac:dyDescent="0.25">
      <c r="A13" s="255"/>
      <c r="B13" s="282"/>
      <c r="C13" s="259"/>
      <c r="D13" s="256"/>
      <c r="E13" s="363"/>
      <c r="F13" s="256"/>
      <c r="G13" s="208" t="s">
        <v>351</v>
      </c>
      <c r="H13" s="211">
        <v>2030</v>
      </c>
      <c r="I13" s="210" t="s">
        <v>352</v>
      </c>
      <c r="J13" s="210" t="s">
        <v>227</v>
      </c>
      <c r="K13" s="77"/>
      <c r="L13" s="86"/>
      <c r="M13" s="86"/>
    </row>
    <row r="14" spans="1:17" ht="115.5" customHeight="1" x14ac:dyDescent="0.25">
      <c r="A14" s="179" t="s">
        <v>60</v>
      </c>
      <c r="B14" s="165"/>
      <c r="C14" s="150" t="s">
        <v>324</v>
      </c>
      <c r="D14" s="169"/>
      <c r="E14" s="169"/>
      <c r="F14" s="81" t="s">
        <v>639</v>
      </c>
      <c r="G14" s="359"/>
      <c r="H14" s="360"/>
      <c r="I14" s="360"/>
      <c r="J14" s="360"/>
      <c r="K14" s="361"/>
    </row>
    <row r="15" spans="1:17" ht="42.6" customHeight="1" x14ac:dyDescent="0.25">
      <c r="A15" s="254" t="s">
        <v>223</v>
      </c>
      <c r="B15" s="290" t="s">
        <v>25</v>
      </c>
      <c r="C15" s="253"/>
      <c r="D15" s="256" t="s">
        <v>640</v>
      </c>
      <c r="E15" s="363"/>
      <c r="F15" s="256"/>
      <c r="G15" s="208" t="s">
        <v>353</v>
      </c>
      <c r="H15" s="206" t="s">
        <v>617</v>
      </c>
      <c r="I15" s="81" t="s">
        <v>354</v>
      </c>
      <c r="J15" s="81" t="s">
        <v>227</v>
      </c>
      <c r="K15" s="77"/>
      <c r="L15" s="107"/>
      <c r="M15" s="86"/>
      <c r="N15" s="86"/>
      <c r="O15" s="86"/>
      <c r="P15" s="86"/>
      <c r="Q15" s="116"/>
    </row>
    <row r="16" spans="1:17" ht="37.5" customHeight="1" x14ac:dyDescent="0.25">
      <c r="A16" s="362"/>
      <c r="B16" s="290"/>
      <c r="C16" s="253"/>
      <c r="D16" s="256"/>
      <c r="E16" s="363"/>
      <c r="F16" s="256"/>
      <c r="G16" s="208" t="s">
        <v>355</v>
      </c>
      <c r="H16" s="206" t="s">
        <v>617</v>
      </c>
      <c r="I16" s="81" t="s">
        <v>356</v>
      </c>
      <c r="J16" s="81" t="s">
        <v>357</v>
      </c>
      <c r="K16" s="77"/>
      <c r="L16" s="107"/>
      <c r="M16" s="86"/>
      <c r="N16" s="86"/>
      <c r="O16" s="86"/>
      <c r="P16" s="86"/>
      <c r="Q16" s="116"/>
    </row>
    <row r="17" spans="1:17" ht="30" x14ac:dyDescent="0.25">
      <c r="A17" s="255"/>
      <c r="B17" s="290"/>
      <c r="C17" s="253"/>
      <c r="D17" s="256"/>
      <c r="E17" s="363"/>
      <c r="F17" s="256"/>
      <c r="G17" s="208" t="s">
        <v>358</v>
      </c>
      <c r="H17" s="206" t="s">
        <v>617</v>
      </c>
      <c r="I17" s="81" t="s">
        <v>359</v>
      </c>
      <c r="J17" s="213" t="s">
        <v>227</v>
      </c>
      <c r="K17" s="77"/>
      <c r="L17" s="107"/>
      <c r="M17" s="86"/>
      <c r="N17" s="86"/>
      <c r="O17" s="86"/>
      <c r="P17" s="86"/>
      <c r="Q17" s="116"/>
    </row>
    <row r="18" spans="1:17" ht="50.25" customHeight="1" x14ac:dyDescent="0.25">
      <c r="A18" s="254" t="s">
        <v>61</v>
      </c>
      <c r="B18" s="280" t="s">
        <v>25</v>
      </c>
      <c r="C18" s="257"/>
      <c r="D18" s="267" t="s">
        <v>360</v>
      </c>
      <c r="E18" s="267"/>
      <c r="F18" s="268"/>
      <c r="G18" s="208" t="s">
        <v>361</v>
      </c>
      <c r="H18" s="211" t="s">
        <v>617</v>
      </c>
      <c r="I18" s="210" t="s">
        <v>362</v>
      </c>
      <c r="J18" s="210" t="s">
        <v>227</v>
      </c>
      <c r="K18" s="75"/>
      <c r="L18" s="86"/>
      <c r="M18" s="86"/>
      <c r="N18" s="106"/>
      <c r="O18" s="106"/>
    </row>
    <row r="19" spans="1:17" ht="75" x14ac:dyDescent="0.25">
      <c r="A19" s="255"/>
      <c r="B19" s="282"/>
      <c r="C19" s="259"/>
      <c r="D19" s="264"/>
      <c r="E19" s="264"/>
      <c r="F19" s="270"/>
      <c r="G19" s="208" t="s">
        <v>363</v>
      </c>
      <c r="H19" s="211" t="s">
        <v>617</v>
      </c>
      <c r="I19" s="210" t="s">
        <v>364</v>
      </c>
      <c r="J19" s="210" t="s">
        <v>227</v>
      </c>
      <c r="K19" s="75"/>
    </row>
    <row r="20" spans="1:17" x14ac:dyDescent="0.25">
      <c r="J20" s="145"/>
      <c r="K20" s="107"/>
    </row>
    <row r="21" spans="1:17" x14ac:dyDescent="0.25">
      <c r="J21" s="145"/>
      <c r="K21" s="107"/>
    </row>
    <row r="22" spans="1:17" x14ac:dyDescent="0.25">
      <c r="J22" s="145"/>
      <c r="K22" s="107"/>
    </row>
    <row r="23" spans="1:17" x14ac:dyDescent="0.25">
      <c r="J23" s="145"/>
      <c r="K23" s="107"/>
    </row>
    <row r="24" spans="1:17" x14ac:dyDescent="0.25">
      <c r="J24" s="145"/>
    </row>
    <row r="25" spans="1:17" x14ac:dyDescent="0.25">
      <c r="J25" s="145"/>
    </row>
    <row r="26" spans="1:17" x14ac:dyDescent="0.25">
      <c r="J26" s="145"/>
    </row>
    <row r="27" spans="1:17" x14ac:dyDescent="0.25">
      <c r="J27" s="145"/>
    </row>
    <row r="28" spans="1:17" x14ac:dyDescent="0.25">
      <c r="J28" s="145"/>
    </row>
    <row r="29" spans="1:17" x14ac:dyDescent="0.25">
      <c r="J29" s="145"/>
    </row>
    <row r="30" spans="1:17" x14ac:dyDescent="0.25">
      <c r="J30" s="145"/>
    </row>
    <row r="31" spans="1:17" x14ac:dyDescent="0.25">
      <c r="J31" s="145"/>
    </row>
    <row r="32" spans="1:17" x14ac:dyDescent="0.25">
      <c r="J32" s="145"/>
    </row>
    <row r="33" spans="10:10" x14ac:dyDescent="0.25">
      <c r="J33" s="145"/>
    </row>
    <row r="34" spans="10:10" x14ac:dyDescent="0.25">
      <c r="J34" s="145"/>
    </row>
    <row r="35" spans="10:10" x14ac:dyDescent="0.25">
      <c r="J35" s="145"/>
    </row>
    <row r="36" spans="10:10" x14ac:dyDescent="0.25">
      <c r="J36" s="145"/>
    </row>
    <row r="37" spans="10:10" x14ac:dyDescent="0.25">
      <c r="J37" s="145"/>
    </row>
    <row r="38" spans="10:10" x14ac:dyDescent="0.25">
      <c r="J38" s="145"/>
    </row>
    <row r="39" spans="10:10" x14ac:dyDescent="0.25">
      <c r="J39" s="145"/>
    </row>
    <row r="40" spans="10:10" x14ac:dyDescent="0.25">
      <c r="J40" s="145"/>
    </row>
    <row r="41" spans="10:10" x14ac:dyDescent="0.25">
      <c r="J41" s="145"/>
    </row>
    <row r="42" spans="10:10" x14ac:dyDescent="0.25">
      <c r="J42" s="145"/>
    </row>
    <row r="43" spans="10:10" x14ac:dyDescent="0.25">
      <c r="J43" s="145"/>
    </row>
    <row r="44" spans="10:10" x14ac:dyDescent="0.25">
      <c r="J44" s="145"/>
    </row>
    <row r="45" spans="10:10" x14ac:dyDescent="0.25">
      <c r="J45" s="145"/>
    </row>
    <row r="46" spans="10:10" x14ac:dyDescent="0.25">
      <c r="J46" s="145"/>
    </row>
    <row r="47" spans="10:10" x14ac:dyDescent="0.25">
      <c r="J47" s="145"/>
    </row>
    <row r="48" spans="10:10" x14ac:dyDescent="0.25">
      <c r="J48" s="145"/>
    </row>
    <row r="49" spans="10:10" x14ac:dyDescent="0.25">
      <c r="J49" s="145"/>
    </row>
    <row r="50" spans="10:10" x14ac:dyDescent="0.25">
      <c r="J50" s="145"/>
    </row>
  </sheetData>
  <mergeCells count="38">
    <mergeCell ref="F7:F8"/>
    <mergeCell ref="A2:K2"/>
    <mergeCell ref="A4:A6"/>
    <mergeCell ref="B4:B6"/>
    <mergeCell ref="C4:C6"/>
    <mergeCell ref="D4:D6"/>
    <mergeCell ref="E4:E6"/>
    <mergeCell ref="F4:F6"/>
    <mergeCell ref="A7:A8"/>
    <mergeCell ref="B7:B8"/>
    <mergeCell ref="C7:C8"/>
    <mergeCell ref="D7:D8"/>
    <mergeCell ref="E7:E8"/>
    <mergeCell ref="F12:F13"/>
    <mergeCell ref="A9:A11"/>
    <mergeCell ref="B9:B11"/>
    <mergeCell ref="C9:C11"/>
    <mergeCell ref="D9:D11"/>
    <mergeCell ref="E9:E11"/>
    <mergeCell ref="F9:F11"/>
    <mergeCell ref="A12:A13"/>
    <mergeCell ref="B12:B13"/>
    <mergeCell ref="C12:C13"/>
    <mergeCell ref="D12:D13"/>
    <mergeCell ref="E12:E13"/>
    <mergeCell ref="F18:F19"/>
    <mergeCell ref="G14:K14"/>
    <mergeCell ref="A15:A17"/>
    <mergeCell ref="B15:B17"/>
    <mergeCell ref="C15:C17"/>
    <mergeCell ref="D15:D17"/>
    <mergeCell ref="E15:E17"/>
    <mergeCell ref="F15:F17"/>
    <mergeCell ref="A18:A19"/>
    <mergeCell ref="B18:B19"/>
    <mergeCell ref="C18:C19"/>
    <mergeCell ref="D18:D19"/>
    <mergeCell ref="E18:E19"/>
  </mergeCells>
  <hyperlinks>
    <hyperlink ref="A1" location="Sisujuht!A1" display="Algusesse" xr:uid="{5087F8EF-72F9-43AD-ACE4-9ADFC787B44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42DDD-E2C2-4AC6-84D2-CBC1A10A34B5}">
  <sheetPr>
    <pageSetUpPr fitToPage="1"/>
  </sheetPr>
  <dimension ref="A1:I66"/>
  <sheetViews>
    <sheetView topLeftCell="A4" workbookViewId="0">
      <selection activeCell="H45" sqref="H45"/>
    </sheetView>
  </sheetViews>
  <sheetFormatPr defaultColWidth="8.85546875" defaultRowHeight="15.75" x14ac:dyDescent="0.25"/>
  <cols>
    <col min="1" max="1" width="48.85546875" style="9" customWidth="1"/>
    <col min="2" max="2" width="74.140625" style="9" customWidth="1"/>
    <col min="3" max="3" width="42" style="9" customWidth="1"/>
    <col min="4" max="4" width="11.5703125" style="224" customWidth="1"/>
    <col min="5" max="5" width="12.42578125" style="224" customWidth="1"/>
    <col min="6" max="7" width="11.5703125" style="224" customWidth="1"/>
    <col min="8" max="8" width="48" style="9" customWidth="1"/>
    <col min="9" max="16384" width="8.85546875" style="9"/>
  </cols>
  <sheetData>
    <row r="1" spans="1:8" ht="6.95" hidden="1" customHeight="1" x14ac:dyDescent="0.25"/>
    <row r="2" spans="1:8" ht="41.25" hidden="1" customHeight="1" x14ac:dyDescent="0.25">
      <c r="A2" s="375" t="s">
        <v>79</v>
      </c>
      <c r="B2" s="375"/>
      <c r="C2" s="375"/>
      <c r="D2" s="375"/>
      <c r="E2" s="375"/>
      <c r="F2" s="375"/>
      <c r="G2" s="375"/>
      <c r="H2" s="80"/>
    </row>
    <row r="3" spans="1:8" ht="21" hidden="1" customHeight="1" x14ac:dyDescent="0.25">
      <c r="A3" s="4" t="s">
        <v>66</v>
      </c>
    </row>
    <row r="4" spans="1:8" ht="21" customHeight="1" x14ac:dyDescent="0.25">
      <c r="A4" s="4"/>
    </row>
    <row r="5" spans="1:8" s="11" customFormat="1" x14ac:dyDescent="0.25">
      <c r="A5" s="10" t="s">
        <v>80</v>
      </c>
      <c r="B5" s="10" t="s">
        <v>81</v>
      </c>
      <c r="C5" s="10" t="s">
        <v>82</v>
      </c>
      <c r="D5" s="10" t="s">
        <v>83</v>
      </c>
      <c r="E5" s="10" t="s">
        <v>84</v>
      </c>
      <c r="F5" s="10" t="s">
        <v>85</v>
      </c>
      <c r="G5" s="10" t="s">
        <v>86</v>
      </c>
      <c r="H5" s="10" t="s">
        <v>62</v>
      </c>
    </row>
    <row r="6" spans="1:8" x14ac:dyDescent="0.25">
      <c r="A6" s="376" t="s">
        <v>87</v>
      </c>
      <c r="B6" s="377"/>
      <c r="C6" s="377"/>
      <c r="D6" s="377"/>
      <c r="E6" s="377"/>
      <c r="F6" s="377"/>
      <c r="G6" s="377"/>
      <c r="H6" s="378"/>
    </row>
    <row r="7" spans="1:8" ht="15.6" customHeight="1" x14ac:dyDescent="0.25">
      <c r="A7" s="379" t="s">
        <v>88</v>
      </c>
      <c r="B7" s="59" t="s">
        <v>663</v>
      </c>
      <c r="C7" s="13" t="s">
        <v>74</v>
      </c>
      <c r="D7" s="13">
        <v>2024</v>
      </c>
      <c r="E7" s="13">
        <f>40193+2855+2579</f>
        <v>45627</v>
      </c>
      <c r="F7" s="13">
        <v>2030</v>
      </c>
      <c r="G7" s="225">
        <f>G9+G8</f>
        <v>49918</v>
      </c>
      <c r="H7" s="12" t="s">
        <v>65</v>
      </c>
    </row>
    <row r="8" spans="1:8" ht="15.6" customHeight="1" x14ac:dyDescent="0.25">
      <c r="A8" s="380"/>
      <c r="B8" s="60" t="s">
        <v>67</v>
      </c>
      <c r="C8" s="14" t="s">
        <v>74</v>
      </c>
      <c r="D8" s="14">
        <v>2024</v>
      </c>
      <c r="E8" s="13">
        <v>40193</v>
      </c>
      <c r="F8" s="13">
        <v>2030</v>
      </c>
      <c r="G8" s="226">
        <f>E8*1.1</f>
        <v>44212.3</v>
      </c>
      <c r="H8" s="15" t="s">
        <v>68</v>
      </c>
    </row>
    <row r="9" spans="1:8" ht="15.6" customHeight="1" x14ac:dyDescent="0.25">
      <c r="A9" s="380"/>
      <c r="B9" s="61" t="s">
        <v>89</v>
      </c>
      <c r="C9" s="16" t="s">
        <v>74</v>
      </c>
      <c r="D9" s="14">
        <v>2024</v>
      </c>
      <c r="E9" s="13">
        <f>2855+2579</f>
        <v>5434</v>
      </c>
      <c r="F9" s="13">
        <v>2030</v>
      </c>
      <c r="G9" s="226">
        <f>E9*1.05</f>
        <v>5705.7</v>
      </c>
      <c r="H9" s="15" t="s">
        <v>69</v>
      </c>
    </row>
    <row r="10" spans="1:8" ht="15.6" customHeight="1" x14ac:dyDescent="0.25">
      <c r="A10" s="380"/>
      <c r="B10" s="62" t="s">
        <v>90</v>
      </c>
      <c r="C10" s="16" t="s">
        <v>63</v>
      </c>
      <c r="D10" s="14">
        <v>2024</v>
      </c>
      <c r="E10" s="227">
        <f>(40193*0.63+2855*0.889+2579*0.813)/45627</f>
        <v>0.65655011287176457</v>
      </c>
      <c r="F10" s="13">
        <v>2030</v>
      </c>
      <c r="G10" s="228">
        <f>(0.8*44212+0.86*5706)/(44212+5706)</f>
        <v>0.80685844785448124</v>
      </c>
      <c r="H10" s="12" t="s">
        <v>65</v>
      </c>
    </row>
    <row r="11" spans="1:8" ht="15.6" customHeight="1" x14ac:dyDescent="0.25">
      <c r="A11" s="380"/>
      <c r="B11" s="17" t="s">
        <v>91</v>
      </c>
      <c r="C11" s="14" t="s">
        <v>92</v>
      </c>
      <c r="D11" s="14">
        <v>2024</v>
      </c>
      <c r="E11" s="229">
        <f>(1351+252+479+476+520+1846+103)/6425</f>
        <v>0.78241245136186766</v>
      </c>
      <c r="F11" s="13">
        <v>2030</v>
      </c>
      <c r="G11" s="229">
        <f>0.75</f>
        <v>0.75</v>
      </c>
      <c r="H11" s="18" t="s">
        <v>93</v>
      </c>
    </row>
    <row r="12" spans="1:8" ht="15.6" customHeight="1" x14ac:dyDescent="0.25">
      <c r="A12" s="380"/>
      <c r="B12" s="15" t="s">
        <v>94</v>
      </c>
      <c r="C12" s="14" t="s">
        <v>92</v>
      </c>
      <c r="D12" s="14">
        <v>2024</v>
      </c>
      <c r="E12" s="229">
        <f>E7/6425</f>
        <v>7.1014785992217897</v>
      </c>
      <c r="F12" s="13">
        <v>2030</v>
      </c>
      <c r="G12" s="229">
        <f>G7/6528</f>
        <v>7.6467524509803919</v>
      </c>
      <c r="H12" s="18" t="s">
        <v>64</v>
      </c>
    </row>
    <row r="13" spans="1:8" ht="15.6" customHeight="1" x14ac:dyDescent="0.25">
      <c r="A13" s="381"/>
      <c r="B13" s="19" t="s">
        <v>95</v>
      </c>
      <c r="C13" s="20" t="s">
        <v>96</v>
      </c>
      <c r="D13" s="14">
        <v>2024</v>
      </c>
      <c r="E13" s="20" t="s">
        <v>664</v>
      </c>
      <c r="F13" s="13">
        <v>2030</v>
      </c>
      <c r="G13" s="20" t="s">
        <v>664</v>
      </c>
      <c r="H13" s="21" t="s">
        <v>64</v>
      </c>
    </row>
    <row r="14" spans="1:8" x14ac:dyDescent="0.25">
      <c r="A14" s="22"/>
      <c r="B14" s="23" t="s">
        <v>97</v>
      </c>
      <c r="C14" s="24"/>
      <c r="D14" s="24"/>
      <c r="E14" s="24"/>
      <c r="F14" s="24"/>
      <c r="G14" s="24"/>
      <c r="H14" s="25"/>
    </row>
    <row r="15" spans="1:8" x14ac:dyDescent="0.25">
      <c r="A15" s="382" t="s">
        <v>98</v>
      </c>
      <c r="B15" s="383"/>
      <c r="C15" s="383"/>
      <c r="D15" s="383"/>
      <c r="E15" s="383"/>
      <c r="F15" s="383"/>
      <c r="G15" s="383"/>
      <c r="H15" s="384"/>
    </row>
    <row r="16" spans="1:8" x14ac:dyDescent="0.25">
      <c r="A16" s="385" t="s">
        <v>99</v>
      </c>
      <c r="B16" s="26" t="s">
        <v>100</v>
      </c>
      <c r="C16" s="27" t="s">
        <v>78</v>
      </c>
      <c r="D16" s="224">
        <v>2024</v>
      </c>
      <c r="E16" s="241" t="s">
        <v>664</v>
      </c>
      <c r="F16" s="241">
        <v>2030</v>
      </c>
      <c r="G16" s="241" t="s">
        <v>664</v>
      </c>
      <c r="H16" s="28" t="s">
        <v>64</v>
      </c>
    </row>
    <row r="17" spans="1:8" x14ac:dyDescent="0.25">
      <c r="A17" s="385"/>
      <c r="B17" s="74" t="s">
        <v>101</v>
      </c>
      <c r="C17" s="30" t="s">
        <v>74</v>
      </c>
      <c r="D17" s="48">
        <v>2024</v>
      </c>
      <c r="E17" s="48">
        <v>20016</v>
      </c>
      <c r="F17" s="48">
        <v>2030</v>
      </c>
      <c r="G17" s="230">
        <f>E17*2</f>
        <v>40032</v>
      </c>
      <c r="H17" s="31" t="s">
        <v>665</v>
      </c>
    </row>
    <row r="18" spans="1:8" x14ac:dyDescent="0.25">
      <c r="A18" s="385"/>
      <c r="B18" s="29" t="s">
        <v>102</v>
      </c>
      <c r="C18" s="30" t="s">
        <v>103</v>
      </c>
      <c r="D18" s="48">
        <v>2024</v>
      </c>
      <c r="E18" s="48" t="s">
        <v>664</v>
      </c>
      <c r="F18" s="48">
        <v>2030</v>
      </c>
      <c r="G18" s="48" t="s">
        <v>664</v>
      </c>
      <c r="H18" s="31" t="s">
        <v>64</v>
      </c>
    </row>
    <row r="19" spans="1:8" x14ac:dyDescent="0.25">
      <c r="A19" s="385"/>
      <c r="B19" s="32" t="s">
        <v>104</v>
      </c>
      <c r="C19" s="30" t="s">
        <v>103</v>
      </c>
      <c r="D19" s="48">
        <v>2024</v>
      </c>
      <c r="E19" s="231">
        <v>0</v>
      </c>
      <c r="F19" s="48">
        <v>2030</v>
      </c>
      <c r="G19" s="231">
        <v>0</v>
      </c>
      <c r="H19" s="33" t="s">
        <v>64</v>
      </c>
    </row>
    <row r="20" spans="1:8" x14ac:dyDescent="0.25">
      <c r="A20" s="51" t="s">
        <v>105</v>
      </c>
      <c r="B20" s="63" t="s">
        <v>70</v>
      </c>
      <c r="C20" s="49" t="s">
        <v>74</v>
      </c>
      <c r="D20" s="46">
        <v>2024</v>
      </c>
      <c r="E20" s="232">
        <f>(1351+252)*0.63</f>
        <v>1009.89</v>
      </c>
      <c r="F20" s="46">
        <v>2030</v>
      </c>
      <c r="G20" s="232">
        <f>(1350+250)*0.8</f>
        <v>1280</v>
      </c>
      <c r="H20" s="50" t="s">
        <v>71</v>
      </c>
    </row>
    <row r="21" spans="1:8" x14ac:dyDescent="0.25">
      <c r="A21" s="386" t="s">
        <v>106</v>
      </c>
      <c r="B21" s="64" t="s">
        <v>72</v>
      </c>
      <c r="C21" s="48" t="s">
        <v>74</v>
      </c>
      <c r="D21" s="48">
        <v>2024</v>
      </c>
      <c r="E21" s="230">
        <f>E8*0.63</f>
        <v>25321.59</v>
      </c>
      <c r="F21" s="46">
        <v>2030</v>
      </c>
      <c r="G21" s="230">
        <f>E8*0.8</f>
        <v>32154.400000000001</v>
      </c>
      <c r="H21" s="52" t="s">
        <v>73</v>
      </c>
    </row>
    <row r="22" spans="1:8" x14ac:dyDescent="0.25">
      <c r="A22" s="387"/>
      <c r="B22" s="64" t="s">
        <v>107</v>
      </c>
      <c r="C22" s="48" t="s">
        <v>63</v>
      </c>
      <c r="D22" s="48">
        <v>2024</v>
      </c>
      <c r="E22" s="233">
        <v>0.63</v>
      </c>
      <c r="F22" s="48">
        <v>2030</v>
      </c>
      <c r="G22" s="233">
        <v>0.8</v>
      </c>
      <c r="H22" s="52" t="s">
        <v>73</v>
      </c>
    </row>
    <row r="23" spans="1:8" x14ac:dyDescent="0.25">
      <c r="A23" s="34"/>
      <c r="B23" s="23" t="s">
        <v>97</v>
      </c>
      <c r="C23" s="25"/>
      <c r="D23" s="24"/>
      <c r="E23" s="24"/>
      <c r="F23" s="24"/>
      <c r="G23" s="24"/>
      <c r="H23" s="25"/>
    </row>
    <row r="24" spans="1:8" ht="15.6" customHeight="1" x14ac:dyDescent="0.25">
      <c r="A24" s="382" t="s">
        <v>108</v>
      </c>
      <c r="B24" s="383"/>
      <c r="C24" s="383"/>
      <c r="D24" s="383"/>
      <c r="E24" s="383"/>
      <c r="F24" s="383"/>
      <c r="G24" s="383"/>
      <c r="H24" s="384"/>
    </row>
    <row r="25" spans="1:8" ht="31.5" x14ac:dyDescent="0.25">
      <c r="A25" s="388" t="s">
        <v>109</v>
      </c>
      <c r="B25" s="65" t="s">
        <v>110</v>
      </c>
      <c r="C25" s="36" t="s">
        <v>63</v>
      </c>
      <c r="D25" s="241">
        <v>2024</v>
      </c>
      <c r="E25" s="234">
        <f>(2855*0.889+2579*0.813)/(2855+2579)</f>
        <v>0.85293006993006992</v>
      </c>
      <c r="F25" s="241">
        <v>2030</v>
      </c>
      <c r="G25" s="234">
        <v>0.88</v>
      </c>
      <c r="H25" s="28" t="s">
        <v>69</v>
      </c>
    </row>
    <row r="26" spans="1:8" x14ac:dyDescent="0.25">
      <c r="A26" s="389"/>
      <c r="B26" s="74" t="s">
        <v>111</v>
      </c>
      <c r="C26" s="30" t="s">
        <v>74</v>
      </c>
      <c r="D26" s="48">
        <v>2024</v>
      </c>
      <c r="E26" s="235">
        <f>(2855*0.889+2579*0.813)</f>
        <v>4634.8220000000001</v>
      </c>
      <c r="F26" s="48">
        <v>2030</v>
      </c>
      <c r="G26" s="230">
        <f>G9*0.88</f>
        <v>5021.0159999999996</v>
      </c>
      <c r="H26" s="31" t="s">
        <v>69</v>
      </c>
    </row>
    <row r="27" spans="1:8" x14ac:dyDescent="0.25">
      <c r="A27" s="389"/>
      <c r="B27" s="29" t="s">
        <v>112</v>
      </c>
      <c r="C27" s="30" t="s">
        <v>63</v>
      </c>
      <c r="D27" s="48">
        <v>2024</v>
      </c>
      <c r="E27" s="48" t="s">
        <v>664</v>
      </c>
      <c r="F27" s="48">
        <v>2030</v>
      </c>
      <c r="G27" s="48" t="s">
        <v>664</v>
      </c>
      <c r="H27" s="31" t="s">
        <v>69</v>
      </c>
    </row>
    <row r="28" spans="1:8" x14ac:dyDescent="0.25">
      <c r="A28" s="389"/>
      <c r="B28" s="32" t="s">
        <v>113</v>
      </c>
      <c r="C28" s="30" t="s">
        <v>63</v>
      </c>
      <c r="D28" s="48">
        <v>2024</v>
      </c>
      <c r="E28" s="236">
        <f>(456+611)/5434</f>
        <v>0.19635627530364372</v>
      </c>
      <c r="F28" s="48">
        <v>2030</v>
      </c>
      <c r="G28" s="233">
        <f>12%</f>
        <v>0.12</v>
      </c>
      <c r="H28" s="31" t="s">
        <v>69</v>
      </c>
    </row>
    <row r="29" spans="1:8" x14ac:dyDescent="0.25">
      <c r="A29" s="373"/>
      <c r="B29" s="37" t="s">
        <v>114</v>
      </c>
      <c r="C29" s="30" t="s">
        <v>78</v>
      </c>
      <c r="D29" s="48">
        <v>2024</v>
      </c>
      <c r="E29" s="48">
        <v>2</v>
      </c>
      <c r="F29" s="48">
        <v>2030</v>
      </c>
      <c r="G29" s="48">
        <v>2</v>
      </c>
      <c r="H29" s="31" t="s">
        <v>69</v>
      </c>
    </row>
    <row r="30" spans="1:8" x14ac:dyDescent="0.25">
      <c r="A30" s="390"/>
      <c r="B30" s="38" t="s">
        <v>115</v>
      </c>
      <c r="C30" s="30" t="s">
        <v>74</v>
      </c>
      <c r="D30" s="48">
        <v>2024</v>
      </c>
      <c r="E30" s="48">
        <v>0</v>
      </c>
      <c r="F30" s="48">
        <v>2030</v>
      </c>
      <c r="G30" s="48">
        <v>0</v>
      </c>
      <c r="H30" s="31" t="s">
        <v>69</v>
      </c>
    </row>
    <row r="31" spans="1:8" x14ac:dyDescent="0.25">
      <c r="A31" s="388" t="s">
        <v>116</v>
      </c>
      <c r="B31" s="39" t="s">
        <v>117</v>
      </c>
      <c r="C31" s="30" t="s">
        <v>78</v>
      </c>
      <c r="D31" s="48">
        <v>2024</v>
      </c>
      <c r="E31" s="48" t="s">
        <v>675</v>
      </c>
      <c r="F31" s="48">
        <v>2030</v>
      </c>
      <c r="G31" s="48" t="s">
        <v>675</v>
      </c>
      <c r="H31" s="31" t="s">
        <v>71</v>
      </c>
    </row>
    <row r="32" spans="1:8" x14ac:dyDescent="0.25">
      <c r="A32" s="390"/>
      <c r="B32" s="40" t="s">
        <v>118</v>
      </c>
      <c r="C32" s="30" t="s">
        <v>78</v>
      </c>
      <c r="D32" s="48">
        <v>2024</v>
      </c>
      <c r="E32" s="48">
        <f>681+216</f>
        <v>897</v>
      </c>
      <c r="F32" s="48">
        <v>2030</v>
      </c>
      <c r="G32" s="48">
        <v>1000</v>
      </c>
      <c r="H32" s="31" t="s">
        <v>666</v>
      </c>
    </row>
    <row r="33" spans="1:8" x14ac:dyDescent="0.25">
      <c r="A33" s="22"/>
      <c r="B33" s="23" t="s">
        <v>97</v>
      </c>
      <c r="C33" s="35"/>
      <c r="D33" s="46"/>
      <c r="E33" s="46"/>
      <c r="F33" s="46"/>
      <c r="G33" s="46"/>
      <c r="H33" s="35"/>
    </row>
    <row r="34" spans="1:8" ht="15.6" customHeight="1" x14ac:dyDescent="0.25">
      <c r="A34" s="382" t="s">
        <v>119</v>
      </c>
      <c r="B34" s="383"/>
      <c r="C34" s="383"/>
      <c r="D34" s="383"/>
      <c r="E34" s="383"/>
      <c r="F34" s="383"/>
      <c r="G34" s="383"/>
      <c r="H34" s="384"/>
    </row>
    <row r="35" spans="1:8" x14ac:dyDescent="0.25">
      <c r="A35" s="388" t="s">
        <v>120</v>
      </c>
      <c r="B35" s="66" t="s">
        <v>121</v>
      </c>
      <c r="C35" s="36" t="s">
        <v>122</v>
      </c>
      <c r="D35" s="241">
        <v>2024</v>
      </c>
      <c r="E35" s="237">
        <v>0</v>
      </c>
      <c r="F35" s="241">
        <v>2030</v>
      </c>
      <c r="G35" s="238">
        <v>0.1</v>
      </c>
      <c r="H35" s="28" t="s">
        <v>76</v>
      </c>
    </row>
    <row r="36" spans="1:8" x14ac:dyDescent="0.25">
      <c r="A36" s="389"/>
      <c r="B36" s="66" t="s">
        <v>123</v>
      </c>
      <c r="C36" s="36" t="s">
        <v>122</v>
      </c>
      <c r="D36" s="241">
        <v>2024</v>
      </c>
      <c r="E36" s="237">
        <v>0</v>
      </c>
      <c r="F36" s="241">
        <v>2030</v>
      </c>
      <c r="G36" s="238">
        <v>0.1</v>
      </c>
      <c r="H36" s="28" t="s">
        <v>76</v>
      </c>
    </row>
    <row r="37" spans="1:8" x14ac:dyDescent="0.25">
      <c r="A37" s="389"/>
      <c r="B37" s="41" t="s">
        <v>124</v>
      </c>
      <c r="C37" s="30" t="s">
        <v>78</v>
      </c>
      <c r="D37" s="48">
        <v>2024</v>
      </c>
      <c r="E37" s="48">
        <v>3</v>
      </c>
      <c r="F37" s="48">
        <v>2030</v>
      </c>
      <c r="G37" s="48">
        <v>4</v>
      </c>
      <c r="H37" s="31" t="s">
        <v>64</v>
      </c>
    </row>
    <row r="38" spans="1:8" ht="31.5" x14ac:dyDescent="0.25">
      <c r="A38" s="389"/>
      <c r="B38" s="41" t="s">
        <v>125</v>
      </c>
      <c r="C38" s="30" t="s">
        <v>63</v>
      </c>
      <c r="D38" s="48">
        <v>2024</v>
      </c>
      <c r="E38" s="236">
        <v>0.33</v>
      </c>
      <c r="F38" s="48">
        <v>2030</v>
      </c>
      <c r="G38" s="236">
        <v>0.4</v>
      </c>
      <c r="H38" s="31" t="s">
        <v>64</v>
      </c>
    </row>
    <row r="39" spans="1:8" x14ac:dyDescent="0.25">
      <c r="A39" s="389"/>
      <c r="B39" s="54" t="s">
        <v>126</v>
      </c>
      <c r="C39" s="55" t="s">
        <v>78</v>
      </c>
      <c r="D39" s="48">
        <v>2024</v>
      </c>
      <c r="E39" s="48">
        <v>49</v>
      </c>
      <c r="F39" s="48">
        <v>2030</v>
      </c>
      <c r="G39" s="48">
        <v>78</v>
      </c>
      <c r="H39" s="56" t="s">
        <v>159</v>
      </c>
    </row>
    <row r="40" spans="1:8" ht="31.5" x14ac:dyDescent="0.25">
      <c r="A40" s="389"/>
      <c r="B40" s="54" t="s">
        <v>127</v>
      </c>
      <c r="C40" s="55" t="s">
        <v>63</v>
      </c>
      <c r="D40" s="48">
        <v>2024</v>
      </c>
      <c r="E40" s="239">
        <v>7.0000000000000001E-3</v>
      </c>
      <c r="F40" s="48">
        <v>2030</v>
      </c>
      <c r="G40" s="236">
        <v>1.4999999999999999E-2</v>
      </c>
      <c r="H40" s="56" t="s">
        <v>159</v>
      </c>
    </row>
    <row r="41" spans="1:8" x14ac:dyDescent="0.25">
      <c r="A41" s="389"/>
      <c r="B41" s="41" t="s">
        <v>128</v>
      </c>
      <c r="C41" s="30" t="s">
        <v>129</v>
      </c>
      <c r="D41" s="231">
        <v>2024</v>
      </c>
      <c r="E41" s="231">
        <v>1</v>
      </c>
      <c r="F41" s="231">
        <v>2030</v>
      </c>
      <c r="G41" s="231">
        <v>2</v>
      </c>
      <c r="H41" s="31" t="s">
        <v>64</v>
      </c>
    </row>
    <row r="42" spans="1:8" x14ac:dyDescent="0.25">
      <c r="A42" s="389"/>
      <c r="B42" s="53" t="s">
        <v>130</v>
      </c>
      <c r="C42" s="30" t="s">
        <v>78</v>
      </c>
      <c r="D42" s="231">
        <v>2024</v>
      </c>
      <c r="E42" s="231">
        <v>0</v>
      </c>
      <c r="F42" s="231">
        <v>2030</v>
      </c>
      <c r="G42" s="231">
        <v>1</v>
      </c>
      <c r="H42" s="31" t="s">
        <v>71</v>
      </c>
    </row>
    <row r="43" spans="1:8" ht="31.5" x14ac:dyDescent="0.25">
      <c r="A43" s="372" t="s">
        <v>131</v>
      </c>
      <c r="B43" s="70" t="s">
        <v>132</v>
      </c>
      <c r="C43" s="30" t="s">
        <v>74</v>
      </c>
      <c r="D43" s="48">
        <v>2024</v>
      </c>
      <c r="E43" s="48">
        <v>43727</v>
      </c>
      <c r="F43" s="48">
        <v>2030</v>
      </c>
      <c r="G43" s="230">
        <f>E43*0.96</f>
        <v>41977.919999999998</v>
      </c>
      <c r="H43" s="31" t="s">
        <v>676</v>
      </c>
    </row>
    <row r="44" spans="1:8" ht="31.5" x14ac:dyDescent="0.25">
      <c r="A44" s="373"/>
      <c r="B44" s="71" t="s">
        <v>133</v>
      </c>
      <c r="C44" s="57" t="s">
        <v>63</v>
      </c>
      <c r="D44" s="241">
        <v>2023</v>
      </c>
      <c r="E44" s="240">
        <v>9.2999999999999999E-2</v>
      </c>
      <c r="F44" s="241">
        <v>2030</v>
      </c>
      <c r="G44" s="234">
        <v>0.15</v>
      </c>
      <c r="H44" s="56" t="s">
        <v>676</v>
      </c>
    </row>
    <row r="45" spans="1:8" x14ac:dyDescent="0.25">
      <c r="A45" s="374"/>
      <c r="B45" s="67" t="s">
        <v>134</v>
      </c>
      <c r="C45" s="36" t="s">
        <v>667</v>
      </c>
      <c r="D45" s="241">
        <v>2024</v>
      </c>
      <c r="E45" s="241">
        <f>5683+1727</f>
        <v>7410</v>
      </c>
      <c r="F45" s="241">
        <v>2030</v>
      </c>
      <c r="G45" s="235">
        <f>E45*0.95</f>
        <v>7039.5</v>
      </c>
      <c r="H45" s="28" t="s">
        <v>71</v>
      </c>
    </row>
    <row r="46" spans="1:8" x14ac:dyDescent="0.25">
      <c r="A46" s="372" t="s">
        <v>135</v>
      </c>
      <c r="B46" s="68" t="s">
        <v>136</v>
      </c>
      <c r="C46" s="36" t="s">
        <v>63</v>
      </c>
      <c r="D46" s="241">
        <v>2024</v>
      </c>
      <c r="E46" s="238">
        <v>0.2</v>
      </c>
      <c r="F46" s="241">
        <v>2030</v>
      </c>
      <c r="G46" s="238">
        <v>0.25</v>
      </c>
      <c r="H46" s="28" t="s">
        <v>64</v>
      </c>
    </row>
    <row r="47" spans="1:8" x14ac:dyDescent="0.25">
      <c r="A47" s="392"/>
      <c r="B47" s="69" t="s">
        <v>137</v>
      </c>
      <c r="C47" s="57" t="s">
        <v>63</v>
      </c>
      <c r="D47" s="241">
        <v>2024</v>
      </c>
      <c r="E47" s="238">
        <v>0.2</v>
      </c>
      <c r="F47" s="241">
        <v>2030</v>
      </c>
      <c r="G47" s="238">
        <v>0.25</v>
      </c>
      <c r="H47" s="58" t="s">
        <v>64</v>
      </c>
    </row>
    <row r="48" spans="1:8" x14ac:dyDescent="0.25">
      <c r="A48" s="374"/>
      <c r="B48" s="42" t="s">
        <v>138</v>
      </c>
      <c r="C48" s="30" t="s">
        <v>139</v>
      </c>
      <c r="D48" s="48">
        <v>2024</v>
      </c>
      <c r="E48" s="48">
        <v>11</v>
      </c>
      <c r="F48" s="48">
        <v>2030</v>
      </c>
      <c r="G48" s="230">
        <v>14</v>
      </c>
      <c r="H48" s="31" t="s">
        <v>64</v>
      </c>
    </row>
    <row r="49" spans="1:9" x14ac:dyDescent="0.25">
      <c r="A49" s="22"/>
      <c r="B49" s="23" t="s">
        <v>97</v>
      </c>
      <c r="C49" s="35"/>
      <c r="D49" s="46"/>
      <c r="E49" s="46"/>
      <c r="F49" s="46"/>
      <c r="G49" s="46"/>
      <c r="H49" s="35"/>
    </row>
    <row r="50" spans="1:9" ht="15.6" customHeight="1" x14ac:dyDescent="0.25">
      <c r="A50" s="382" t="s">
        <v>140</v>
      </c>
      <c r="B50" s="383"/>
      <c r="C50" s="383"/>
      <c r="D50" s="383"/>
      <c r="E50" s="383"/>
      <c r="F50" s="383"/>
      <c r="G50" s="383"/>
      <c r="H50" s="384"/>
    </row>
    <row r="51" spans="1:9" x14ac:dyDescent="0.25">
      <c r="A51" s="389" t="s">
        <v>141</v>
      </c>
      <c r="B51" s="72" t="s">
        <v>75</v>
      </c>
      <c r="C51" s="44" t="s">
        <v>63</v>
      </c>
      <c r="D51" s="246">
        <v>2024</v>
      </c>
      <c r="E51" s="242">
        <f>E52/23613</f>
        <v>0.25253038580442977</v>
      </c>
      <c r="F51" s="246">
        <v>2030</v>
      </c>
      <c r="G51" s="242">
        <v>0.4</v>
      </c>
      <c r="H51" s="45" t="s">
        <v>668</v>
      </c>
    </row>
    <row r="52" spans="1:9" ht="18" x14ac:dyDescent="0.25">
      <c r="A52" s="389"/>
      <c r="B52" s="29" t="s">
        <v>142</v>
      </c>
      <c r="C52" s="30" t="s">
        <v>143</v>
      </c>
      <c r="D52" s="48">
        <v>2024</v>
      </c>
      <c r="E52" s="230">
        <v>5963</v>
      </c>
      <c r="F52" s="48">
        <v>2030</v>
      </c>
      <c r="G52" s="48">
        <v>5370</v>
      </c>
      <c r="H52" s="31" t="s">
        <v>669</v>
      </c>
    </row>
    <row r="53" spans="1:9" x14ac:dyDescent="0.25">
      <c r="A53" s="389"/>
      <c r="B53" s="29" t="s">
        <v>144</v>
      </c>
      <c r="C53" s="30" t="s">
        <v>74</v>
      </c>
      <c r="D53" s="48">
        <v>2024</v>
      </c>
      <c r="E53" s="230">
        <v>1350.6</v>
      </c>
      <c r="F53" s="48">
        <v>2030</v>
      </c>
      <c r="G53" s="230">
        <f>E53*0.9</f>
        <v>1215.54</v>
      </c>
      <c r="H53" s="31" t="s">
        <v>145</v>
      </c>
    </row>
    <row r="54" spans="1:9" x14ac:dyDescent="0.25">
      <c r="A54" s="389"/>
      <c r="B54" s="32" t="s">
        <v>146</v>
      </c>
      <c r="C54" s="30" t="s">
        <v>74</v>
      </c>
      <c r="D54" s="48">
        <v>2024</v>
      </c>
      <c r="E54" s="48">
        <f>479+476+520+1846</f>
        <v>3321</v>
      </c>
      <c r="F54" s="48">
        <v>2030</v>
      </c>
      <c r="G54" s="230">
        <f>E54*0.75</f>
        <v>2490.75</v>
      </c>
      <c r="H54" s="31" t="s">
        <v>69</v>
      </c>
    </row>
    <row r="55" spans="1:9" x14ac:dyDescent="0.25">
      <c r="A55" s="388" t="s">
        <v>147</v>
      </c>
      <c r="B55" s="76" t="s">
        <v>670</v>
      </c>
      <c r="C55" s="55" t="s">
        <v>63</v>
      </c>
      <c r="D55" s="247">
        <v>2024</v>
      </c>
      <c r="E55" s="243">
        <v>0.25</v>
      </c>
      <c r="F55" s="247">
        <v>2030</v>
      </c>
      <c r="G55" s="243">
        <v>0.4</v>
      </c>
      <c r="H55" s="56" t="s">
        <v>148</v>
      </c>
      <c r="I55" s="73" t="s">
        <v>149</v>
      </c>
    </row>
    <row r="56" spans="1:9" x14ac:dyDescent="0.25">
      <c r="A56" s="389"/>
      <c r="B56" s="39" t="s">
        <v>150</v>
      </c>
      <c r="C56" s="30" t="s">
        <v>671</v>
      </c>
      <c r="D56" s="48">
        <v>2024</v>
      </c>
      <c r="E56" s="230">
        <v>13</v>
      </c>
      <c r="F56" s="48">
        <v>2030</v>
      </c>
      <c r="G56" s="230">
        <v>16</v>
      </c>
      <c r="H56" s="31" t="s">
        <v>148</v>
      </c>
    </row>
    <row r="57" spans="1:9" x14ac:dyDescent="0.25">
      <c r="A57" s="389"/>
      <c r="B57" s="29" t="s">
        <v>672</v>
      </c>
      <c r="C57" s="30" t="s">
        <v>78</v>
      </c>
      <c r="D57" s="48">
        <v>2024</v>
      </c>
      <c r="E57" s="230">
        <v>410</v>
      </c>
      <c r="F57" s="48">
        <v>2030</v>
      </c>
      <c r="G57" s="230">
        <v>450</v>
      </c>
      <c r="H57" s="31" t="s">
        <v>148</v>
      </c>
    </row>
    <row r="58" spans="1:9" x14ac:dyDescent="0.25">
      <c r="A58" s="390"/>
      <c r="B58" s="40" t="s">
        <v>151</v>
      </c>
      <c r="C58" s="30" t="s">
        <v>78</v>
      </c>
      <c r="D58" s="48">
        <v>2024</v>
      </c>
      <c r="E58" s="48">
        <v>38</v>
      </c>
      <c r="F58" s="48">
        <v>2030</v>
      </c>
      <c r="G58" s="48">
        <v>44</v>
      </c>
      <c r="H58" s="31" t="s">
        <v>148</v>
      </c>
    </row>
    <row r="59" spans="1:9" x14ac:dyDescent="0.25">
      <c r="A59" s="22"/>
      <c r="B59" s="76" t="s">
        <v>673</v>
      </c>
      <c r="C59" s="46" t="s">
        <v>63</v>
      </c>
      <c r="D59" s="46">
        <v>2024</v>
      </c>
      <c r="E59" s="244">
        <v>0.78</v>
      </c>
      <c r="F59" s="46">
        <v>2030</v>
      </c>
      <c r="G59" s="245">
        <f>(G56+G57+G58)/(589*1.05)</f>
        <v>0.82464225078826092</v>
      </c>
      <c r="H59" s="35" t="s">
        <v>674</v>
      </c>
    </row>
    <row r="60" spans="1:9" ht="15.6" customHeight="1" x14ac:dyDescent="0.25">
      <c r="A60" s="393" t="s">
        <v>152</v>
      </c>
      <c r="B60" s="394"/>
      <c r="C60" s="394"/>
      <c r="D60" s="394"/>
      <c r="E60" s="394"/>
      <c r="F60" s="394"/>
      <c r="G60" s="394"/>
      <c r="H60" s="395"/>
    </row>
    <row r="61" spans="1:9" x14ac:dyDescent="0.25">
      <c r="A61" s="389" t="s">
        <v>153</v>
      </c>
      <c r="B61" s="43" t="s">
        <v>154</v>
      </c>
      <c r="C61" s="44" t="s">
        <v>78</v>
      </c>
      <c r="D61" s="48">
        <v>2024</v>
      </c>
      <c r="E61" s="48" t="s">
        <v>664</v>
      </c>
      <c r="F61" s="48">
        <v>2030</v>
      </c>
      <c r="G61" s="48" t="s">
        <v>664</v>
      </c>
      <c r="H61" s="45" t="s">
        <v>64</v>
      </c>
    </row>
    <row r="62" spans="1:9" x14ac:dyDescent="0.25">
      <c r="A62" s="389"/>
      <c r="B62" s="74" t="s">
        <v>155</v>
      </c>
      <c r="C62" s="30" t="s">
        <v>74</v>
      </c>
      <c r="D62" s="48">
        <v>2024</v>
      </c>
      <c r="E62" s="230">
        <v>252.3</v>
      </c>
      <c r="F62" s="48">
        <v>2030</v>
      </c>
      <c r="G62" s="230">
        <f>E62</f>
        <v>252.3</v>
      </c>
      <c r="H62" s="31" t="s">
        <v>64</v>
      </c>
    </row>
    <row r="63" spans="1:9" x14ac:dyDescent="0.25">
      <c r="A63" s="389"/>
      <c r="B63" s="74" t="s">
        <v>156</v>
      </c>
      <c r="C63" s="30" t="s">
        <v>63</v>
      </c>
      <c r="D63" s="48">
        <v>2024</v>
      </c>
      <c r="E63" s="48" t="s">
        <v>664</v>
      </c>
      <c r="F63" s="48">
        <v>2030</v>
      </c>
      <c r="G63" s="48" t="s">
        <v>664</v>
      </c>
      <c r="H63" s="31" t="s">
        <v>64</v>
      </c>
    </row>
    <row r="64" spans="1:9" x14ac:dyDescent="0.25">
      <c r="A64" s="389"/>
      <c r="B64" s="40" t="s">
        <v>157</v>
      </c>
      <c r="C64" s="30" t="s">
        <v>78</v>
      </c>
      <c r="D64" s="48">
        <v>2024</v>
      </c>
      <c r="E64" s="48" t="s">
        <v>664</v>
      </c>
      <c r="F64" s="48">
        <v>2030</v>
      </c>
      <c r="G64" s="48" t="s">
        <v>664</v>
      </c>
      <c r="H64" s="31" t="s">
        <v>71</v>
      </c>
    </row>
    <row r="65" spans="1:8" x14ac:dyDescent="0.25">
      <c r="A65" s="31"/>
      <c r="B65" s="47" t="s">
        <v>97</v>
      </c>
      <c r="C65" s="48"/>
      <c r="D65" s="48"/>
      <c r="E65" s="48"/>
      <c r="F65" s="48"/>
      <c r="G65" s="48"/>
      <c r="H65" s="31"/>
    </row>
    <row r="66" spans="1:8" ht="149.1" customHeight="1" x14ac:dyDescent="0.25">
      <c r="A66" s="391" t="s">
        <v>158</v>
      </c>
      <c r="B66" s="391"/>
      <c r="C66" s="391"/>
      <c r="D66" s="391"/>
      <c r="E66" s="391"/>
      <c r="F66" s="391"/>
      <c r="G66" s="391"/>
      <c r="H66" s="391"/>
    </row>
  </sheetData>
  <mergeCells count="19">
    <mergeCell ref="A66:H66"/>
    <mergeCell ref="A46:A48"/>
    <mergeCell ref="A50:H50"/>
    <mergeCell ref="A51:A54"/>
    <mergeCell ref="A55:A58"/>
    <mergeCell ref="A60:H60"/>
    <mergeCell ref="A61:A64"/>
    <mergeCell ref="A43:A45"/>
    <mergeCell ref="A2:G2"/>
    <mergeCell ref="A6:H6"/>
    <mergeCell ref="A7:A13"/>
    <mergeCell ref="A15:H15"/>
    <mergeCell ref="A16:A19"/>
    <mergeCell ref="A21:A22"/>
    <mergeCell ref="A24:H24"/>
    <mergeCell ref="A25:A30"/>
    <mergeCell ref="A31:A32"/>
    <mergeCell ref="A34:H34"/>
    <mergeCell ref="A35:A42"/>
  </mergeCells>
  <hyperlinks>
    <hyperlink ref="A3" r:id="rId1" display="https://www.mkm.ee/sites/default/files/kov_energiasaastu_analuus.zip" xr:uid="{003C8DCC-BE04-453B-8DFD-FE9D471EEF54}"/>
  </hyperlinks>
  <pageMargins left="0.7" right="0.7" top="0.75" bottom="0.75" header="0.3" footer="0.3"/>
  <pageSetup paperSize="8" scale="67" orientation="landscape"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23F4F-619E-4A9D-A561-A01AE7D7EB87}">
  <dimension ref="A1:K33"/>
  <sheetViews>
    <sheetView zoomScale="119" zoomScaleNormal="110" workbookViewId="0">
      <pane xSplit="1" ySplit="3" topLeftCell="D29" activePane="bottomRight" state="frozen"/>
      <selection pane="topRight" activeCell="B1" sqref="B1"/>
      <selection pane="bottomLeft" activeCell="A4" sqref="A4"/>
      <selection pane="bottomRight" activeCell="F27" sqref="F27"/>
    </sheetView>
  </sheetViews>
  <sheetFormatPr defaultColWidth="8.7109375" defaultRowHeight="15" x14ac:dyDescent="0.25"/>
  <cols>
    <col min="1" max="1" width="50.5703125" style="155" customWidth="1"/>
    <col min="2" max="2" width="8.7109375" style="133"/>
    <col min="3" max="3" width="9.42578125" style="133" customWidth="1"/>
    <col min="4" max="4" width="21.140625" style="133" customWidth="1"/>
    <col min="5" max="5" width="54.5703125" style="133" customWidth="1"/>
    <col min="6" max="6" width="28.42578125" style="134" customWidth="1"/>
    <col min="7" max="7" width="62.7109375" style="134" customWidth="1"/>
    <col min="8" max="8" width="32.85546875" style="133" customWidth="1"/>
    <col min="9" max="9" width="56.140625" style="134" customWidth="1"/>
    <col min="10" max="10" width="29.28515625" style="134" customWidth="1"/>
    <col min="11" max="11" width="21" style="133" customWidth="1"/>
    <col min="12" max="16384" width="8.7109375" style="133"/>
  </cols>
  <sheetData>
    <row r="1" spans="1:11" x14ac:dyDescent="0.25">
      <c r="A1" s="132" t="s">
        <v>12</v>
      </c>
      <c r="B1" s="84"/>
    </row>
    <row r="2" spans="1:11" ht="24.75" customHeight="1" x14ac:dyDescent="0.25">
      <c r="A2" s="135" t="s">
        <v>1</v>
      </c>
      <c r="B2" s="136"/>
      <c r="C2" s="136"/>
      <c r="D2" s="136"/>
      <c r="E2" s="136"/>
      <c r="F2" s="136"/>
      <c r="G2" s="136"/>
      <c r="H2" s="136"/>
      <c r="I2" s="136"/>
      <c r="J2" s="136"/>
      <c r="K2" s="136"/>
    </row>
    <row r="3" spans="1:11" s="141" customFormat="1" ht="30" x14ac:dyDescent="0.25">
      <c r="A3" s="137" t="s">
        <v>13</v>
      </c>
      <c r="B3" s="138" t="s">
        <v>14</v>
      </c>
      <c r="C3" s="138" t="s">
        <v>15</v>
      </c>
      <c r="D3" s="137" t="s">
        <v>16</v>
      </c>
      <c r="E3" s="137" t="s">
        <v>17</v>
      </c>
      <c r="F3" s="137" t="s">
        <v>18</v>
      </c>
      <c r="G3" s="137" t="s">
        <v>19</v>
      </c>
      <c r="H3" s="137" t="s">
        <v>20</v>
      </c>
      <c r="I3" s="137" t="s">
        <v>21</v>
      </c>
      <c r="J3" s="139" t="s">
        <v>22</v>
      </c>
      <c r="K3" s="140" t="s">
        <v>23</v>
      </c>
    </row>
    <row r="4" spans="1:11" s="145" customFormat="1" ht="30.95" customHeight="1" x14ac:dyDescent="0.25">
      <c r="A4" s="188" t="s">
        <v>24</v>
      </c>
      <c r="B4" s="187" t="s">
        <v>25</v>
      </c>
      <c r="C4" s="187"/>
      <c r="D4" s="189"/>
      <c r="E4" s="142" t="s">
        <v>616</v>
      </c>
      <c r="F4" s="142" t="s">
        <v>224</v>
      </c>
      <c r="G4" s="205" t="s">
        <v>225</v>
      </c>
      <c r="H4" s="206" t="s">
        <v>617</v>
      </c>
      <c r="I4" s="207" t="s">
        <v>226</v>
      </c>
      <c r="J4" s="143" t="s">
        <v>227</v>
      </c>
      <c r="K4" s="144"/>
    </row>
    <row r="5" spans="1:11" s="145" customFormat="1" ht="33" customHeight="1" x14ac:dyDescent="0.25">
      <c r="A5" s="265" t="s">
        <v>179</v>
      </c>
      <c r="B5" s="257" t="s">
        <v>25</v>
      </c>
      <c r="C5" s="257"/>
      <c r="D5" s="274"/>
      <c r="E5" s="276" t="s">
        <v>618</v>
      </c>
      <c r="F5" s="267" t="s">
        <v>228</v>
      </c>
      <c r="G5" s="205" t="s">
        <v>229</v>
      </c>
      <c r="H5" s="206" t="s">
        <v>617</v>
      </c>
      <c r="I5" s="207" t="s">
        <v>230</v>
      </c>
      <c r="J5" s="143" t="s">
        <v>227</v>
      </c>
      <c r="K5" s="146"/>
    </row>
    <row r="6" spans="1:11" s="145" customFormat="1" ht="35.25" customHeight="1" x14ac:dyDescent="0.25">
      <c r="A6" s="273"/>
      <c r="B6" s="259"/>
      <c r="C6" s="259"/>
      <c r="D6" s="275"/>
      <c r="E6" s="277"/>
      <c r="F6" s="264"/>
      <c r="G6" s="205" t="s">
        <v>231</v>
      </c>
      <c r="H6" s="206" t="s">
        <v>617</v>
      </c>
      <c r="I6" s="207" t="s">
        <v>232</v>
      </c>
      <c r="J6" s="143" t="s">
        <v>227</v>
      </c>
      <c r="K6" s="146"/>
    </row>
    <row r="7" spans="1:11" s="145" customFormat="1" ht="48.95" customHeight="1" x14ac:dyDescent="0.25">
      <c r="A7" s="265" t="s">
        <v>26</v>
      </c>
      <c r="B7" s="257" t="s">
        <v>25</v>
      </c>
      <c r="C7" s="257"/>
      <c r="D7" s="267"/>
      <c r="E7" s="267" t="s">
        <v>619</v>
      </c>
      <c r="F7" s="267" t="s">
        <v>233</v>
      </c>
      <c r="G7" s="208" t="s">
        <v>620</v>
      </c>
      <c r="H7" s="81">
        <v>2030</v>
      </c>
      <c r="I7" s="207" t="s">
        <v>621</v>
      </c>
      <c r="J7" s="143" t="s">
        <v>227</v>
      </c>
      <c r="K7" s="146"/>
    </row>
    <row r="8" spans="1:11" s="145" customFormat="1" ht="30.6" customHeight="1" x14ac:dyDescent="0.25">
      <c r="A8" s="266"/>
      <c r="B8" s="258"/>
      <c r="C8" s="258"/>
      <c r="D8" s="263"/>
      <c r="E8" s="263"/>
      <c r="F8" s="263"/>
      <c r="G8" s="208" t="s">
        <v>622</v>
      </c>
      <c r="H8" s="81" t="s">
        <v>261</v>
      </c>
      <c r="I8" s="81"/>
      <c r="J8" s="143"/>
      <c r="K8" s="146"/>
    </row>
    <row r="9" spans="1:11" s="145" customFormat="1" ht="51" customHeight="1" x14ac:dyDescent="0.25">
      <c r="A9" s="148"/>
      <c r="B9" s="258"/>
      <c r="C9" s="258"/>
      <c r="D9" s="263"/>
      <c r="E9" s="263"/>
      <c r="F9" s="263"/>
      <c r="G9" s="208" t="s">
        <v>234</v>
      </c>
      <c r="H9" s="271" t="s">
        <v>617</v>
      </c>
      <c r="I9" s="81" t="s">
        <v>235</v>
      </c>
      <c r="J9" s="143" t="s">
        <v>227</v>
      </c>
      <c r="K9" s="146"/>
    </row>
    <row r="10" spans="1:11" s="145" customFormat="1" ht="34.5" customHeight="1" x14ac:dyDescent="0.25">
      <c r="A10" s="148"/>
      <c r="B10" s="259"/>
      <c r="C10" s="259"/>
      <c r="D10" s="264"/>
      <c r="E10" s="264"/>
      <c r="F10" s="264"/>
      <c r="G10" s="208" t="s">
        <v>236</v>
      </c>
      <c r="H10" s="272"/>
      <c r="I10" s="81" t="s">
        <v>236</v>
      </c>
      <c r="J10" s="143" t="s">
        <v>227</v>
      </c>
      <c r="K10" s="146"/>
    </row>
    <row r="11" spans="1:11" s="145" customFormat="1" ht="48" customHeight="1" x14ac:dyDescent="0.25">
      <c r="A11" s="265" t="s">
        <v>190</v>
      </c>
      <c r="B11" s="257" t="s">
        <v>25</v>
      </c>
      <c r="C11" s="257"/>
      <c r="D11" s="267"/>
      <c r="E11" s="267" t="s">
        <v>237</v>
      </c>
      <c r="F11" s="267" t="s">
        <v>238</v>
      </c>
      <c r="G11" s="205" t="s">
        <v>239</v>
      </c>
      <c r="H11" s="209">
        <v>2030</v>
      </c>
      <c r="I11" s="210" t="s">
        <v>623</v>
      </c>
      <c r="J11" s="149" t="s">
        <v>227</v>
      </c>
      <c r="K11" s="146"/>
    </row>
    <row r="12" spans="1:11" s="145" customFormat="1" ht="51.75" customHeight="1" x14ac:dyDescent="0.25">
      <c r="A12" s="266"/>
      <c r="B12" s="258"/>
      <c r="C12" s="259"/>
      <c r="D12" s="264"/>
      <c r="E12" s="263"/>
      <c r="F12" s="263"/>
      <c r="G12" s="205" t="s">
        <v>240</v>
      </c>
      <c r="H12" s="211" t="s">
        <v>617</v>
      </c>
      <c r="I12" s="81" t="s">
        <v>241</v>
      </c>
      <c r="J12" s="147" t="s">
        <v>227</v>
      </c>
      <c r="K12" s="146"/>
    </row>
    <row r="13" spans="1:11" s="145" customFormat="1" ht="38.25" customHeight="1" x14ac:dyDescent="0.25">
      <c r="A13" s="266"/>
      <c r="B13" s="258"/>
      <c r="C13" s="258"/>
      <c r="D13" s="263"/>
      <c r="E13" s="269"/>
      <c r="F13" s="263"/>
      <c r="G13" s="208" t="s">
        <v>242</v>
      </c>
      <c r="H13" s="211">
        <v>2028</v>
      </c>
      <c r="I13" s="210" t="s">
        <v>243</v>
      </c>
      <c r="J13" s="147" t="s">
        <v>244</v>
      </c>
      <c r="K13" s="146"/>
    </row>
    <row r="14" spans="1:11" s="145" customFormat="1" ht="49.5" customHeight="1" x14ac:dyDescent="0.25">
      <c r="A14" s="266"/>
      <c r="B14" s="258"/>
      <c r="C14" s="258"/>
      <c r="D14" s="263"/>
      <c r="E14" s="269"/>
      <c r="F14" s="263"/>
      <c r="G14" s="208" t="s">
        <v>245</v>
      </c>
      <c r="H14" s="211" t="s">
        <v>617</v>
      </c>
      <c r="I14" s="210" t="s">
        <v>246</v>
      </c>
      <c r="J14" s="147" t="s">
        <v>244</v>
      </c>
      <c r="K14" s="146"/>
    </row>
    <row r="15" spans="1:11" s="145" customFormat="1" ht="70.5" customHeight="1" x14ac:dyDescent="0.25">
      <c r="A15" s="266"/>
      <c r="B15" s="258"/>
      <c r="C15" s="258"/>
      <c r="D15" s="264"/>
      <c r="E15" s="270"/>
      <c r="F15" s="264"/>
      <c r="G15" s="208" t="s">
        <v>247</v>
      </c>
      <c r="H15" s="211">
        <v>2030</v>
      </c>
      <c r="I15" s="210" t="s">
        <v>248</v>
      </c>
      <c r="J15" s="147" t="s">
        <v>249</v>
      </c>
      <c r="K15" s="146"/>
    </row>
    <row r="16" spans="1:11" s="145" customFormat="1" ht="54" customHeight="1" x14ac:dyDescent="0.25">
      <c r="A16" s="265" t="s">
        <v>250</v>
      </c>
      <c r="B16" s="257" t="s">
        <v>25</v>
      </c>
      <c r="C16" s="257"/>
      <c r="D16" s="267"/>
      <c r="E16" s="268" t="s">
        <v>251</v>
      </c>
      <c r="F16" s="267" t="s">
        <v>228</v>
      </c>
      <c r="G16" s="212" t="s">
        <v>252</v>
      </c>
      <c r="H16" s="210">
        <v>2026</v>
      </c>
      <c r="I16" s="210" t="s">
        <v>253</v>
      </c>
      <c r="J16" s="149" t="s">
        <v>227</v>
      </c>
      <c r="K16" s="146"/>
    </row>
    <row r="17" spans="1:11" s="145" customFormat="1" ht="43.5" customHeight="1" x14ac:dyDescent="0.25">
      <c r="A17" s="266"/>
      <c r="B17" s="258"/>
      <c r="C17" s="258"/>
      <c r="D17" s="263"/>
      <c r="E17" s="269"/>
      <c r="F17" s="263"/>
      <c r="G17" s="208" t="s">
        <v>254</v>
      </c>
      <c r="H17" s="211" t="s">
        <v>617</v>
      </c>
      <c r="I17" s="210" t="s">
        <v>255</v>
      </c>
      <c r="J17" s="149" t="s">
        <v>227</v>
      </c>
      <c r="K17" s="146"/>
    </row>
    <row r="18" spans="1:11" s="145" customFormat="1" ht="53.25" customHeight="1" x14ac:dyDescent="0.25">
      <c r="A18" s="266"/>
      <c r="B18" s="259"/>
      <c r="C18" s="259"/>
      <c r="D18" s="264"/>
      <c r="E18" s="270"/>
      <c r="F18" s="264"/>
      <c r="G18" s="208" t="s">
        <v>256</v>
      </c>
      <c r="H18" s="211" t="s">
        <v>617</v>
      </c>
      <c r="I18" s="210" t="s">
        <v>257</v>
      </c>
      <c r="J18" s="149" t="s">
        <v>227</v>
      </c>
      <c r="K18" s="146"/>
    </row>
    <row r="19" spans="1:11" s="145" customFormat="1" ht="37.5" customHeight="1" x14ac:dyDescent="0.25">
      <c r="A19" s="265" t="s">
        <v>180</v>
      </c>
      <c r="B19" s="257" t="s">
        <v>25</v>
      </c>
      <c r="C19" s="253"/>
      <c r="D19" s="251"/>
      <c r="E19" s="256" t="s">
        <v>258</v>
      </c>
      <c r="F19" s="251" t="s">
        <v>259</v>
      </c>
      <c r="G19" s="208" t="s">
        <v>260</v>
      </c>
      <c r="H19" s="213" t="s">
        <v>261</v>
      </c>
      <c r="I19" s="81"/>
      <c r="J19" s="149"/>
      <c r="K19" s="146"/>
    </row>
    <row r="20" spans="1:11" s="145" customFormat="1" ht="36.75" customHeight="1" x14ac:dyDescent="0.25">
      <c r="A20" s="266"/>
      <c r="B20" s="258"/>
      <c r="C20" s="253"/>
      <c r="D20" s="251"/>
      <c r="E20" s="256"/>
      <c r="F20" s="251"/>
      <c r="G20" s="208" t="s">
        <v>262</v>
      </c>
      <c r="H20" s="213" t="s">
        <v>617</v>
      </c>
      <c r="I20" s="214" t="s">
        <v>263</v>
      </c>
      <c r="J20" s="149" t="s">
        <v>227</v>
      </c>
      <c r="K20" s="146"/>
    </row>
    <row r="21" spans="1:11" s="145" customFormat="1" ht="27.75" customHeight="1" x14ac:dyDescent="0.25">
      <c r="A21" s="266"/>
      <c r="B21" s="258"/>
      <c r="C21" s="253"/>
      <c r="D21" s="251"/>
      <c r="E21" s="256"/>
      <c r="F21" s="251"/>
      <c r="G21" s="208" t="s">
        <v>264</v>
      </c>
      <c r="H21" s="213" t="s">
        <v>617</v>
      </c>
      <c r="I21" s="81" t="s">
        <v>265</v>
      </c>
      <c r="J21" s="149" t="s">
        <v>227</v>
      </c>
      <c r="K21" s="146"/>
    </row>
    <row r="22" spans="1:11" s="145" customFormat="1" ht="38.25" customHeight="1" x14ac:dyDescent="0.25">
      <c r="A22" s="266"/>
      <c r="B22" s="258"/>
      <c r="C22" s="253"/>
      <c r="D22" s="251"/>
      <c r="E22" s="256"/>
      <c r="F22" s="251"/>
      <c r="G22" s="208" t="s">
        <v>266</v>
      </c>
      <c r="H22" s="213" t="s">
        <v>617</v>
      </c>
      <c r="I22" s="81" t="s">
        <v>267</v>
      </c>
      <c r="J22" s="149" t="s">
        <v>227</v>
      </c>
      <c r="K22" s="146"/>
    </row>
    <row r="23" spans="1:11" s="145" customFormat="1" ht="45.75" customHeight="1" x14ac:dyDescent="0.25">
      <c r="A23" s="151" t="s">
        <v>27</v>
      </c>
      <c r="B23" s="257" t="s">
        <v>25</v>
      </c>
      <c r="C23" s="258"/>
      <c r="D23" s="260"/>
      <c r="E23" s="262" t="s">
        <v>268</v>
      </c>
      <c r="F23" s="263" t="s">
        <v>238</v>
      </c>
      <c r="G23" s="205" t="s">
        <v>269</v>
      </c>
      <c r="H23" s="81">
        <v>2030</v>
      </c>
      <c r="I23" s="207" t="s">
        <v>228</v>
      </c>
      <c r="J23" s="143" t="s">
        <v>228</v>
      </c>
      <c r="K23" s="144" t="s">
        <v>228</v>
      </c>
    </row>
    <row r="24" spans="1:11" s="145" customFormat="1" ht="45.75" customHeight="1" x14ac:dyDescent="0.25">
      <c r="A24" s="152"/>
      <c r="B24" s="258"/>
      <c r="C24" s="258"/>
      <c r="D24" s="260"/>
      <c r="E24" s="263"/>
      <c r="F24" s="263"/>
      <c r="G24" s="205" t="s">
        <v>270</v>
      </c>
      <c r="H24" s="215" t="s">
        <v>617</v>
      </c>
      <c r="I24" s="207" t="s">
        <v>271</v>
      </c>
      <c r="J24" s="149" t="s">
        <v>227</v>
      </c>
      <c r="K24" s="144"/>
    </row>
    <row r="25" spans="1:11" s="145" customFormat="1" ht="45.75" customHeight="1" x14ac:dyDescent="0.25">
      <c r="A25" s="152"/>
      <c r="B25" s="258"/>
      <c r="C25" s="258"/>
      <c r="D25" s="260"/>
      <c r="E25" s="263"/>
      <c r="F25" s="263"/>
      <c r="G25" s="205" t="s">
        <v>225</v>
      </c>
      <c r="H25" s="215" t="s">
        <v>617</v>
      </c>
      <c r="I25" s="207" t="s">
        <v>226</v>
      </c>
      <c r="J25" s="149" t="s">
        <v>227</v>
      </c>
      <c r="K25" s="144"/>
    </row>
    <row r="26" spans="1:11" s="145" customFormat="1" ht="69.75" customHeight="1" x14ac:dyDescent="0.25">
      <c r="A26" s="152"/>
      <c r="B26" s="259"/>
      <c r="C26" s="259"/>
      <c r="D26" s="261"/>
      <c r="E26" s="264"/>
      <c r="F26" s="264"/>
      <c r="G26" s="205" t="s">
        <v>272</v>
      </c>
      <c r="H26" s="211" t="s">
        <v>617</v>
      </c>
      <c r="I26" s="210" t="s">
        <v>273</v>
      </c>
      <c r="J26" s="149" t="s">
        <v>227</v>
      </c>
      <c r="K26" s="146"/>
    </row>
    <row r="27" spans="1:11" s="145" customFormat="1" ht="91.5" customHeight="1" x14ac:dyDescent="0.25">
      <c r="A27" s="188" t="s">
        <v>274</v>
      </c>
      <c r="B27" s="187" t="s">
        <v>25</v>
      </c>
      <c r="C27" s="187"/>
      <c r="D27" s="142"/>
      <c r="E27" s="142" t="s">
        <v>624</v>
      </c>
      <c r="F27" s="249" t="s">
        <v>680</v>
      </c>
      <c r="G27" s="208" t="s">
        <v>625</v>
      </c>
      <c r="H27" s="213" t="s">
        <v>617</v>
      </c>
      <c r="I27" s="81" t="s">
        <v>626</v>
      </c>
      <c r="J27" s="149" t="s">
        <v>227</v>
      </c>
      <c r="K27" s="153"/>
    </row>
    <row r="28" spans="1:11" s="145" customFormat="1" ht="63.75" customHeight="1" x14ac:dyDescent="0.25">
      <c r="A28" s="188" t="s">
        <v>172</v>
      </c>
      <c r="B28" s="187" t="s">
        <v>25</v>
      </c>
      <c r="C28" s="187"/>
      <c r="D28" s="142"/>
      <c r="E28" s="249" t="s">
        <v>679</v>
      </c>
      <c r="F28" s="142" t="s">
        <v>282</v>
      </c>
      <c r="G28" s="216" t="s">
        <v>283</v>
      </c>
      <c r="H28" s="81">
        <v>2030</v>
      </c>
      <c r="I28" s="210" t="s">
        <v>284</v>
      </c>
      <c r="J28" s="149" t="s">
        <v>228</v>
      </c>
      <c r="K28" s="146"/>
    </row>
    <row r="29" spans="1:11" s="145" customFormat="1" ht="83.25" customHeight="1" x14ac:dyDescent="0.25">
      <c r="A29" s="151" t="s">
        <v>173</v>
      </c>
      <c r="B29" s="150" t="s">
        <v>25</v>
      </c>
      <c r="C29" s="150"/>
      <c r="D29" s="154"/>
      <c r="E29" s="142" t="s">
        <v>285</v>
      </c>
      <c r="F29" s="248" t="s">
        <v>678</v>
      </c>
      <c r="G29" s="205" t="s">
        <v>286</v>
      </c>
      <c r="H29" s="211">
        <v>2030</v>
      </c>
      <c r="I29" s="210" t="s">
        <v>287</v>
      </c>
      <c r="J29" s="149" t="s">
        <v>227</v>
      </c>
      <c r="K29" s="146"/>
    </row>
    <row r="30" spans="1:11" s="145" customFormat="1" ht="30.95" customHeight="1" x14ac:dyDescent="0.25">
      <c r="A30" s="254" t="s">
        <v>171</v>
      </c>
      <c r="B30" s="253" t="s">
        <v>25</v>
      </c>
      <c r="C30" s="253"/>
      <c r="D30" s="251"/>
      <c r="E30" s="256" t="s">
        <v>288</v>
      </c>
      <c r="F30" s="250" t="s">
        <v>677</v>
      </c>
      <c r="G30" s="208" t="s">
        <v>289</v>
      </c>
      <c r="H30" s="213">
        <v>2030</v>
      </c>
      <c r="I30" s="81" t="s">
        <v>290</v>
      </c>
      <c r="J30" s="149" t="s">
        <v>227</v>
      </c>
      <c r="K30" s="146"/>
    </row>
    <row r="31" spans="1:11" s="145" customFormat="1" ht="83.25" customHeight="1" x14ac:dyDescent="0.25">
      <c r="A31" s="255"/>
      <c r="B31" s="253"/>
      <c r="C31" s="253"/>
      <c r="D31" s="251"/>
      <c r="E31" s="256"/>
      <c r="F31" s="251"/>
      <c r="G31" s="208" t="s">
        <v>291</v>
      </c>
      <c r="H31" s="213" t="s">
        <v>617</v>
      </c>
      <c r="I31" s="81" t="s">
        <v>292</v>
      </c>
      <c r="J31" s="149" t="s">
        <v>227</v>
      </c>
      <c r="K31" s="146"/>
    </row>
    <row r="32" spans="1:11" s="145" customFormat="1" ht="36.75" customHeight="1" x14ac:dyDescent="0.25">
      <c r="A32" s="252" t="s">
        <v>181</v>
      </c>
      <c r="B32" s="253" t="s">
        <v>25</v>
      </c>
      <c r="C32" s="253"/>
      <c r="D32" s="251"/>
      <c r="E32" s="251" t="s">
        <v>293</v>
      </c>
      <c r="F32" s="251" t="s">
        <v>294</v>
      </c>
      <c r="G32" s="208" t="s">
        <v>270</v>
      </c>
      <c r="H32" s="213" t="s">
        <v>617</v>
      </c>
      <c r="I32" s="81" t="s">
        <v>271</v>
      </c>
      <c r="J32" s="149" t="s">
        <v>227</v>
      </c>
      <c r="K32" s="146"/>
    </row>
    <row r="33" spans="1:11" s="145" customFormat="1" ht="45" customHeight="1" x14ac:dyDescent="0.25">
      <c r="A33" s="252"/>
      <c r="B33" s="253"/>
      <c r="C33" s="253"/>
      <c r="D33" s="251"/>
      <c r="E33" s="251"/>
      <c r="F33" s="251"/>
      <c r="G33" s="208" t="s">
        <v>295</v>
      </c>
      <c r="H33" s="213" t="s">
        <v>617</v>
      </c>
      <c r="I33" s="81" t="s">
        <v>296</v>
      </c>
      <c r="J33" s="149" t="s">
        <v>227</v>
      </c>
      <c r="K33" s="146"/>
    </row>
  </sheetData>
  <mergeCells count="54">
    <mergeCell ref="C7:C10"/>
    <mergeCell ref="D7:D10"/>
    <mergeCell ref="E7:E10"/>
    <mergeCell ref="F5:F6"/>
    <mergeCell ref="A5:A6"/>
    <mergeCell ref="B5:B6"/>
    <mergeCell ref="C5:C6"/>
    <mergeCell ref="D5:D6"/>
    <mergeCell ref="E5:E6"/>
    <mergeCell ref="F13:F15"/>
    <mergeCell ref="H9:H10"/>
    <mergeCell ref="A11:A12"/>
    <mergeCell ref="B11:B12"/>
    <mergeCell ref="C11:C12"/>
    <mergeCell ref="D11:D12"/>
    <mergeCell ref="E11:E12"/>
    <mergeCell ref="F11:F12"/>
    <mergeCell ref="F7:F10"/>
    <mergeCell ref="A13:A15"/>
    <mergeCell ref="B13:B15"/>
    <mergeCell ref="C13:C15"/>
    <mergeCell ref="D13:D15"/>
    <mergeCell ref="E13:E15"/>
    <mergeCell ref="A7:A8"/>
    <mergeCell ref="B7:B10"/>
    <mergeCell ref="F19:F22"/>
    <mergeCell ref="A16:A18"/>
    <mergeCell ref="B16:B18"/>
    <mergeCell ref="C16:C18"/>
    <mergeCell ref="D16:D18"/>
    <mergeCell ref="E16:E18"/>
    <mergeCell ref="F16:F18"/>
    <mergeCell ref="A19:A22"/>
    <mergeCell ref="B19:B22"/>
    <mergeCell ref="C19:C22"/>
    <mergeCell ref="D19:D22"/>
    <mergeCell ref="E19:E22"/>
    <mergeCell ref="B23:B26"/>
    <mergeCell ref="C23:C26"/>
    <mergeCell ref="D23:D26"/>
    <mergeCell ref="E23:E26"/>
    <mergeCell ref="F23:F26"/>
    <mergeCell ref="F30:F31"/>
    <mergeCell ref="A32:A33"/>
    <mergeCell ref="B32:B33"/>
    <mergeCell ref="C32:C33"/>
    <mergeCell ref="D32:D33"/>
    <mergeCell ref="E32:E33"/>
    <mergeCell ref="F32:F33"/>
    <mergeCell ref="A30:A31"/>
    <mergeCell ref="B30:B31"/>
    <mergeCell ref="C30:C31"/>
    <mergeCell ref="D30:D31"/>
    <mergeCell ref="E30:E31"/>
  </mergeCells>
  <hyperlinks>
    <hyperlink ref="A1" location="Sisujuht!A1" display="Algusesse" xr:uid="{117662F4-0B58-4D7D-8C3A-13FA238C4897}"/>
  </hyperlink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CD27F-3826-49EC-8898-CC195B02CA6D}">
  <sheetPr>
    <tabColor theme="0" tint="-4.9989318521683403E-2"/>
  </sheetPr>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118FB-6A2A-42DA-8449-6398292B8087}">
  <dimension ref="A1:K40"/>
  <sheetViews>
    <sheetView zoomScale="90" zoomScaleNormal="90" workbookViewId="0">
      <pane xSplit="1" ySplit="3" topLeftCell="I21" activePane="bottomRight" state="frozen"/>
      <selection pane="topRight" activeCell="B1" sqref="B1"/>
      <selection pane="bottomLeft" activeCell="A4" sqref="A4"/>
      <selection pane="bottomRight" activeCell="I11" sqref="I11"/>
    </sheetView>
  </sheetViews>
  <sheetFormatPr defaultColWidth="8.7109375" defaultRowHeight="15" x14ac:dyDescent="0.25"/>
  <cols>
    <col min="1" max="1" width="50.5703125" style="133" customWidth="1"/>
    <col min="2" max="2" width="8.7109375" style="133"/>
    <col min="3" max="3" width="9.5703125" style="133" bestFit="1" customWidth="1"/>
    <col min="4" max="4" width="38.7109375" style="157" customWidth="1"/>
    <col min="5" max="5" width="50.5703125" style="157" customWidth="1"/>
    <col min="6" max="6" width="26.85546875" style="157" customWidth="1"/>
    <col min="7" max="7" width="54.42578125" style="157" customWidth="1"/>
    <col min="8" max="8" width="26.85546875" style="133" customWidth="1"/>
    <col min="9" max="9" width="44.140625" style="106" customWidth="1"/>
    <col min="10" max="10" width="26.85546875" style="133" customWidth="1"/>
    <col min="11" max="11" width="26.42578125" style="133" customWidth="1"/>
    <col min="12" max="16384" width="8.7109375" style="133"/>
  </cols>
  <sheetData>
    <row r="1" spans="1:11" x14ac:dyDescent="0.25">
      <c r="A1" s="156" t="s">
        <v>12</v>
      </c>
      <c r="B1" s="84"/>
    </row>
    <row r="2" spans="1:11" ht="21.75" customHeight="1" x14ac:dyDescent="0.25">
      <c r="A2" s="292" t="s">
        <v>29</v>
      </c>
      <c r="B2" s="293"/>
      <c r="C2" s="293"/>
      <c r="D2" s="293"/>
      <c r="E2" s="293"/>
      <c r="F2" s="293"/>
      <c r="G2" s="293"/>
      <c r="H2" s="293"/>
      <c r="I2" s="293"/>
      <c r="J2" s="293"/>
      <c r="K2" s="293"/>
    </row>
    <row r="3" spans="1:11" s="164" customFormat="1" ht="30" x14ac:dyDescent="0.25">
      <c r="A3" s="158" t="s">
        <v>13</v>
      </c>
      <c r="B3" s="159" t="s">
        <v>14</v>
      </c>
      <c r="C3" s="159" t="s">
        <v>15</v>
      </c>
      <c r="D3" s="160" t="s">
        <v>16</v>
      </c>
      <c r="E3" s="160" t="s">
        <v>17</v>
      </c>
      <c r="F3" s="160" t="s">
        <v>18</v>
      </c>
      <c r="G3" s="161" t="s">
        <v>19</v>
      </c>
      <c r="H3" s="158" t="s">
        <v>20</v>
      </c>
      <c r="I3" s="161" t="s">
        <v>21</v>
      </c>
      <c r="J3" s="162" t="s">
        <v>22</v>
      </c>
      <c r="K3" s="163" t="s">
        <v>23</v>
      </c>
    </row>
    <row r="4" spans="1:11" ht="45" x14ac:dyDescent="0.25">
      <c r="A4" s="252" t="s">
        <v>182</v>
      </c>
      <c r="B4" s="290" t="s">
        <v>25</v>
      </c>
      <c r="C4" s="253"/>
      <c r="D4" s="291"/>
      <c r="E4" s="256" t="s">
        <v>297</v>
      </c>
      <c r="F4" s="268" t="s">
        <v>275</v>
      </c>
      <c r="G4" s="208" t="s">
        <v>276</v>
      </c>
      <c r="H4" s="213">
        <v>2030</v>
      </c>
      <c r="I4" s="81" t="s">
        <v>277</v>
      </c>
      <c r="J4" s="210" t="s">
        <v>227</v>
      </c>
      <c r="K4" s="213"/>
    </row>
    <row r="5" spans="1:11" ht="30" x14ac:dyDescent="0.25">
      <c r="A5" s="252"/>
      <c r="B5" s="290"/>
      <c r="C5" s="253"/>
      <c r="D5" s="291"/>
      <c r="E5" s="256"/>
      <c r="F5" s="269"/>
      <c r="G5" s="208" t="s">
        <v>278</v>
      </c>
      <c r="H5" s="213">
        <v>2030</v>
      </c>
      <c r="I5" s="81" t="s">
        <v>279</v>
      </c>
      <c r="J5" s="210" t="s">
        <v>227</v>
      </c>
      <c r="K5" s="213"/>
    </row>
    <row r="6" spans="1:11" ht="66.75" customHeight="1" x14ac:dyDescent="0.25">
      <c r="A6" s="252"/>
      <c r="B6" s="290"/>
      <c r="C6" s="253"/>
      <c r="D6" s="291"/>
      <c r="E6" s="256"/>
      <c r="F6" s="270"/>
      <c r="G6" s="208" t="s">
        <v>280</v>
      </c>
      <c r="H6" s="213">
        <v>2050</v>
      </c>
      <c r="I6" s="81" t="s">
        <v>281</v>
      </c>
      <c r="J6" s="210" t="s">
        <v>227</v>
      </c>
      <c r="K6" s="213"/>
    </row>
    <row r="7" spans="1:11" ht="71.25" customHeight="1" x14ac:dyDescent="0.25">
      <c r="A7" s="278" t="s">
        <v>183</v>
      </c>
      <c r="B7" s="280" t="s">
        <v>25</v>
      </c>
      <c r="C7" s="257"/>
      <c r="D7" s="283"/>
      <c r="E7" s="268" t="s">
        <v>298</v>
      </c>
      <c r="F7" s="268" t="s">
        <v>238</v>
      </c>
      <c r="G7" s="205" t="s">
        <v>299</v>
      </c>
      <c r="H7" s="215" t="s">
        <v>617</v>
      </c>
      <c r="I7" s="207" t="s">
        <v>300</v>
      </c>
      <c r="J7" s="210" t="s">
        <v>301</v>
      </c>
      <c r="K7" s="213"/>
    </row>
    <row r="8" spans="1:11" ht="51.75" customHeight="1" x14ac:dyDescent="0.25">
      <c r="A8" s="279"/>
      <c r="B8" s="282"/>
      <c r="C8" s="259"/>
      <c r="D8" s="285"/>
      <c r="E8" s="270"/>
      <c r="F8" s="270"/>
      <c r="G8" s="205" t="s">
        <v>302</v>
      </c>
      <c r="H8" s="215" t="s">
        <v>261</v>
      </c>
      <c r="I8" s="207" t="s">
        <v>228</v>
      </c>
      <c r="J8" s="215" t="s">
        <v>228</v>
      </c>
      <c r="K8" s="213" t="s">
        <v>228</v>
      </c>
    </row>
    <row r="9" spans="1:11" ht="104.25" customHeight="1" x14ac:dyDescent="0.25">
      <c r="A9" s="278" t="s">
        <v>184</v>
      </c>
      <c r="B9" s="165" t="s">
        <v>25</v>
      </c>
      <c r="C9" s="150"/>
      <c r="D9" s="166" t="s">
        <v>303</v>
      </c>
      <c r="E9" s="268" t="s">
        <v>304</v>
      </c>
      <c r="F9" s="268" t="s">
        <v>305</v>
      </c>
      <c r="G9" s="208" t="s">
        <v>306</v>
      </c>
      <c r="H9" s="209">
        <v>2030</v>
      </c>
      <c r="I9" s="81" t="s">
        <v>307</v>
      </c>
      <c r="J9" s="210" t="s">
        <v>301</v>
      </c>
      <c r="K9" s="213"/>
    </row>
    <row r="10" spans="1:11" ht="104.25" customHeight="1" x14ac:dyDescent="0.25">
      <c r="A10" s="279"/>
      <c r="B10" s="165"/>
      <c r="C10" s="150"/>
      <c r="D10" s="166"/>
      <c r="E10" s="270"/>
      <c r="F10" s="270"/>
      <c r="G10" s="208" t="s">
        <v>308</v>
      </c>
      <c r="H10" s="81" t="s">
        <v>617</v>
      </c>
      <c r="I10" s="81" t="s">
        <v>309</v>
      </c>
      <c r="J10" s="207" t="s">
        <v>227</v>
      </c>
      <c r="K10" s="213"/>
    </row>
    <row r="11" spans="1:11" ht="115.5" customHeight="1" x14ac:dyDescent="0.25">
      <c r="A11" s="167" t="s">
        <v>185</v>
      </c>
      <c r="B11" s="165" t="s">
        <v>25</v>
      </c>
      <c r="C11" s="150"/>
      <c r="D11" s="166"/>
      <c r="E11" s="81" t="s">
        <v>310</v>
      </c>
      <c r="F11" s="81" t="s">
        <v>238</v>
      </c>
      <c r="G11" s="218" t="s">
        <v>311</v>
      </c>
      <c r="H11" s="213">
        <v>2030</v>
      </c>
      <c r="I11" s="81" t="s">
        <v>312</v>
      </c>
      <c r="J11" s="215" t="s">
        <v>227</v>
      </c>
      <c r="K11" s="213"/>
    </row>
    <row r="12" spans="1:11" ht="62.25" customHeight="1" x14ac:dyDescent="0.25">
      <c r="A12" s="168" t="s">
        <v>186</v>
      </c>
      <c r="B12" s="165" t="s">
        <v>25</v>
      </c>
      <c r="C12" s="150"/>
      <c r="D12" s="166"/>
      <c r="E12" s="81" t="s">
        <v>313</v>
      </c>
      <c r="F12" s="81" t="s">
        <v>314</v>
      </c>
      <c r="G12" s="208" t="s">
        <v>299</v>
      </c>
      <c r="H12" s="213" t="s">
        <v>617</v>
      </c>
      <c r="I12" s="81" t="s">
        <v>300</v>
      </c>
      <c r="J12" s="210" t="s">
        <v>301</v>
      </c>
      <c r="K12" s="213"/>
    </row>
    <row r="13" spans="1:11" ht="45.75" customHeight="1" x14ac:dyDescent="0.25">
      <c r="A13" s="265" t="s">
        <v>188</v>
      </c>
      <c r="B13" s="280" t="s">
        <v>25</v>
      </c>
      <c r="C13" s="257"/>
      <c r="D13" s="283"/>
      <c r="E13" s="268" t="s">
        <v>315</v>
      </c>
      <c r="F13" s="268" t="s">
        <v>316</v>
      </c>
      <c r="G13" s="208" t="s">
        <v>317</v>
      </c>
      <c r="H13" s="213" t="s">
        <v>617</v>
      </c>
      <c r="I13" s="81" t="s">
        <v>300</v>
      </c>
      <c r="J13" s="210" t="s">
        <v>301</v>
      </c>
      <c r="K13" s="213"/>
    </row>
    <row r="14" spans="1:11" ht="34.5" customHeight="1" x14ac:dyDescent="0.25">
      <c r="A14" s="266"/>
      <c r="B14" s="281"/>
      <c r="C14" s="258"/>
      <c r="D14" s="284"/>
      <c r="E14" s="269"/>
      <c r="F14" s="269"/>
      <c r="G14" s="205" t="s">
        <v>318</v>
      </c>
      <c r="H14" s="215" t="s">
        <v>617</v>
      </c>
      <c r="I14" s="81" t="s">
        <v>319</v>
      </c>
      <c r="J14" s="210" t="s">
        <v>301</v>
      </c>
      <c r="K14" s="213"/>
    </row>
    <row r="15" spans="1:11" ht="39" customHeight="1" x14ac:dyDescent="0.25">
      <c r="A15" s="273"/>
      <c r="B15" s="282"/>
      <c r="C15" s="259"/>
      <c r="D15" s="285"/>
      <c r="E15" s="270"/>
      <c r="F15" s="270"/>
      <c r="G15" s="205" t="s">
        <v>320</v>
      </c>
      <c r="H15" s="215" t="s">
        <v>617</v>
      </c>
      <c r="I15" s="81" t="s">
        <v>321</v>
      </c>
      <c r="J15" s="210" t="s">
        <v>301</v>
      </c>
      <c r="K15" s="213"/>
    </row>
    <row r="16" spans="1:11" ht="90" customHeight="1" x14ac:dyDescent="0.25">
      <c r="A16" s="168" t="s">
        <v>189</v>
      </c>
      <c r="B16" s="165" t="s">
        <v>25</v>
      </c>
      <c r="C16" s="150"/>
      <c r="D16" s="147"/>
      <c r="E16" s="81" t="s">
        <v>313</v>
      </c>
      <c r="F16" s="81" t="s">
        <v>314</v>
      </c>
      <c r="G16" s="205" t="s">
        <v>322</v>
      </c>
      <c r="H16" s="215" t="s">
        <v>617</v>
      </c>
      <c r="I16" s="207" t="s">
        <v>300</v>
      </c>
      <c r="J16" s="210" t="s">
        <v>323</v>
      </c>
      <c r="K16" s="213"/>
    </row>
    <row r="17" spans="1:11" ht="36" customHeight="1" x14ac:dyDescent="0.25">
      <c r="A17" s="287" t="s">
        <v>30</v>
      </c>
      <c r="B17" s="290"/>
      <c r="C17" s="253" t="s">
        <v>324</v>
      </c>
      <c r="D17" s="267" t="s">
        <v>630</v>
      </c>
      <c r="E17" s="256"/>
      <c r="F17" s="256"/>
      <c r="G17" s="256"/>
      <c r="H17" s="256"/>
      <c r="I17" s="256"/>
      <c r="J17" s="256"/>
      <c r="K17" s="256"/>
    </row>
    <row r="18" spans="1:11" ht="44.1" customHeight="1" x14ac:dyDescent="0.25">
      <c r="A18" s="288"/>
      <c r="B18" s="290"/>
      <c r="C18" s="253"/>
      <c r="D18" s="263"/>
      <c r="E18" s="256"/>
      <c r="F18" s="256"/>
      <c r="G18" s="256"/>
      <c r="H18" s="256"/>
      <c r="I18" s="256"/>
      <c r="J18" s="256"/>
      <c r="K18" s="256"/>
    </row>
    <row r="19" spans="1:11" ht="22.5" customHeight="1" x14ac:dyDescent="0.25">
      <c r="A19" s="289"/>
      <c r="B19" s="290"/>
      <c r="C19" s="253"/>
      <c r="D19" s="264"/>
      <c r="E19" s="256"/>
      <c r="F19" s="256"/>
      <c r="G19" s="256"/>
      <c r="H19" s="256"/>
      <c r="I19" s="256"/>
      <c r="J19" s="256"/>
      <c r="K19" s="256"/>
    </row>
    <row r="20" spans="1:11" ht="61.5" customHeight="1" x14ac:dyDescent="0.25">
      <c r="A20" s="265" t="s">
        <v>187</v>
      </c>
      <c r="B20" s="280" t="s">
        <v>25</v>
      </c>
      <c r="C20" s="257"/>
      <c r="D20" s="283"/>
      <c r="E20" s="268" t="s">
        <v>629</v>
      </c>
      <c r="F20" s="268" t="s">
        <v>282</v>
      </c>
      <c r="G20" s="205" t="s">
        <v>325</v>
      </c>
      <c r="H20" s="209">
        <v>2030</v>
      </c>
      <c r="I20" s="207" t="s">
        <v>228</v>
      </c>
      <c r="J20" s="211" t="s">
        <v>228</v>
      </c>
      <c r="K20" s="213"/>
    </row>
    <row r="21" spans="1:11" ht="38.25" customHeight="1" x14ac:dyDescent="0.25">
      <c r="A21" s="266"/>
      <c r="B21" s="281"/>
      <c r="C21" s="258"/>
      <c r="D21" s="284"/>
      <c r="E21" s="269"/>
      <c r="F21" s="269"/>
      <c r="G21" s="205" t="s">
        <v>326</v>
      </c>
      <c r="H21" s="215">
        <v>2030</v>
      </c>
      <c r="I21" s="207" t="s">
        <v>327</v>
      </c>
      <c r="J21" s="210" t="s">
        <v>328</v>
      </c>
      <c r="K21" s="213"/>
    </row>
    <row r="22" spans="1:11" ht="83.25" customHeight="1" x14ac:dyDescent="0.25">
      <c r="A22" s="273"/>
      <c r="B22" s="282"/>
      <c r="C22" s="259"/>
      <c r="D22" s="285"/>
      <c r="E22" s="270"/>
      <c r="F22" s="270"/>
      <c r="G22" s="205" t="s">
        <v>329</v>
      </c>
      <c r="H22" s="215" t="s">
        <v>617</v>
      </c>
      <c r="I22" s="207" t="s">
        <v>330</v>
      </c>
      <c r="J22" s="210" t="s">
        <v>328</v>
      </c>
      <c r="K22" s="213"/>
    </row>
    <row r="23" spans="1:11" ht="45" customHeight="1" x14ac:dyDescent="0.25">
      <c r="A23" s="252" t="s">
        <v>31</v>
      </c>
      <c r="B23" s="290" t="s">
        <v>25</v>
      </c>
      <c r="C23" s="253"/>
      <c r="D23" s="291"/>
      <c r="E23" s="286" t="s">
        <v>628</v>
      </c>
      <c r="F23" s="268"/>
      <c r="G23" s="208" t="s">
        <v>331</v>
      </c>
      <c r="H23" s="213" t="s">
        <v>617</v>
      </c>
      <c r="I23" s="75" t="s">
        <v>332</v>
      </c>
      <c r="J23" s="81" t="s">
        <v>333</v>
      </c>
      <c r="K23" s="217"/>
    </row>
    <row r="24" spans="1:11" ht="60" customHeight="1" x14ac:dyDescent="0.25">
      <c r="A24" s="252"/>
      <c r="B24" s="290"/>
      <c r="C24" s="253"/>
      <c r="D24" s="291"/>
      <c r="E24" s="286"/>
      <c r="F24" s="269"/>
      <c r="G24" s="208" t="s">
        <v>627</v>
      </c>
      <c r="H24" s="213" t="s">
        <v>617</v>
      </c>
      <c r="I24" s="75" t="s">
        <v>334</v>
      </c>
      <c r="J24" s="81" t="s">
        <v>335</v>
      </c>
      <c r="K24" s="217"/>
    </row>
    <row r="25" spans="1:11" ht="51.75" customHeight="1" x14ac:dyDescent="0.25">
      <c r="A25" s="252"/>
      <c r="B25" s="290"/>
      <c r="C25" s="253"/>
      <c r="D25" s="291"/>
      <c r="E25" s="286"/>
      <c r="F25" s="269"/>
      <c r="G25" s="208" t="s">
        <v>336</v>
      </c>
      <c r="H25" s="213" t="s">
        <v>617</v>
      </c>
      <c r="I25" s="75" t="s">
        <v>337</v>
      </c>
      <c r="J25" s="81" t="s">
        <v>335</v>
      </c>
      <c r="K25" s="217"/>
    </row>
    <row r="26" spans="1:11" x14ac:dyDescent="0.25">
      <c r="E26" s="170"/>
      <c r="F26" s="170"/>
      <c r="G26" s="170"/>
      <c r="H26" s="171"/>
      <c r="I26" s="172"/>
      <c r="J26" s="173"/>
      <c r="K26" s="171"/>
    </row>
    <row r="27" spans="1:11" x14ac:dyDescent="0.25">
      <c r="J27" s="145"/>
    </row>
    <row r="28" spans="1:11" x14ac:dyDescent="0.25">
      <c r="J28" s="145"/>
    </row>
    <row r="29" spans="1:11" x14ac:dyDescent="0.25">
      <c r="J29" s="145"/>
    </row>
    <row r="30" spans="1:11" x14ac:dyDescent="0.25">
      <c r="J30" s="145"/>
    </row>
    <row r="31" spans="1:11" x14ac:dyDescent="0.25">
      <c r="J31" s="145"/>
    </row>
    <row r="32" spans="1:11" x14ac:dyDescent="0.25">
      <c r="J32" s="145"/>
    </row>
    <row r="33" spans="10:10" x14ac:dyDescent="0.25">
      <c r="J33" s="145"/>
    </row>
    <row r="34" spans="10:10" x14ac:dyDescent="0.25">
      <c r="J34" s="145"/>
    </row>
    <row r="35" spans="10:10" x14ac:dyDescent="0.25">
      <c r="J35" s="145"/>
    </row>
    <row r="36" spans="10:10" x14ac:dyDescent="0.25">
      <c r="J36" s="145"/>
    </row>
    <row r="37" spans="10:10" x14ac:dyDescent="0.25">
      <c r="J37" s="145"/>
    </row>
    <row r="38" spans="10:10" x14ac:dyDescent="0.25">
      <c r="J38" s="145"/>
    </row>
    <row r="39" spans="10:10" x14ac:dyDescent="0.25">
      <c r="J39" s="145"/>
    </row>
    <row r="40" spans="10:10" x14ac:dyDescent="0.25">
      <c r="J40" s="145"/>
    </row>
  </sheetData>
  <mergeCells count="39">
    <mergeCell ref="A2:K2"/>
    <mergeCell ref="A4:A6"/>
    <mergeCell ref="B4:B6"/>
    <mergeCell ref="C4:C6"/>
    <mergeCell ref="D4:D6"/>
    <mergeCell ref="E4:E6"/>
    <mergeCell ref="F4:F6"/>
    <mergeCell ref="A23:A25"/>
    <mergeCell ref="A17:A19"/>
    <mergeCell ref="B17:B19"/>
    <mergeCell ref="C17:C19"/>
    <mergeCell ref="D17:D19"/>
    <mergeCell ref="B23:B25"/>
    <mergeCell ref="C23:C25"/>
    <mergeCell ref="D23:D25"/>
    <mergeCell ref="F23:F25"/>
    <mergeCell ref="B7:B8"/>
    <mergeCell ref="C7:C8"/>
    <mergeCell ref="D7:D8"/>
    <mergeCell ref="E7:E8"/>
    <mergeCell ref="F7:F8"/>
    <mergeCell ref="E17:K19"/>
    <mergeCell ref="E20:E22"/>
    <mergeCell ref="F20:F22"/>
    <mergeCell ref="F13:F15"/>
    <mergeCell ref="E23:E25"/>
    <mergeCell ref="B13:B15"/>
    <mergeCell ref="C13:C15"/>
    <mergeCell ref="D13:D15"/>
    <mergeCell ref="E13:E15"/>
    <mergeCell ref="F9:F10"/>
    <mergeCell ref="E9:E10"/>
    <mergeCell ref="A7:A8"/>
    <mergeCell ref="A20:A22"/>
    <mergeCell ref="B20:B22"/>
    <mergeCell ref="C20:C22"/>
    <mergeCell ref="D20:D22"/>
    <mergeCell ref="A13:A15"/>
    <mergeCell ref="A9:A10"/>
  </mergeCells>
  <hyperlinks>
    <hyperlink ref="A1" location="Sisujuht!A1" display="Algusesse" xr:uid="{66C15C88-34D0-41F7-B309-60908CF7CED3}"/>
  </hyperlink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1"/>
  <sheetViews>
    <sheetView zoomScaleNormal="100" workbookViewId="0">
      <selection activeCell="I24" sqref="I24"/>
    </sheetView>
  </sheetViews>
  <sheetFormatPr defaultRowHeight="15" x14ac:dyDescent="0.25"/>
  <cols>
    <col min="1" max="1" width="50.5703125" customWidth="1"/>
    <col min="2" max="2" width="13.5703125" customWidth="1"/>
    <col min="3" max="3" width="18.85546875" customWidth="1"/>
    <col min="4" max="4" width="35.140625" customWidth="1"/>
    <col min="5" max="5" width="82.5703125" customWidth="1"/>
    <col min="6" max="6" width="33.7109375" customWidth="1"/>
    <col min="7" max="7" width="88.42578125" customWidth="1"/>
    <col min="8" max="8" width="17.7109375" customWidth="1"/>
    <col min="9" max="9" width="89.5703125" customWidth="1"/>
    <col min="10" max="10" width="38.7109375" customWidth="1"/>
    <col min="11" max="11" width="26.42578125" customWidth="1"/>
  </cols>
  <sheetData>
    <row r="1" spans="1:11" x14ac:dyDescent="0.25">
      <c r="A1" s="4" t="s">
        <v>12</v>
      </c>
      <c r="B1" s="84"/>
    </row>
    <row r="2" spans="1:11" ht="15" customHeight="1" x14ac:dyDescent="0.25">
      <c r="A2" s="315" t="s">
        <v>3</v>
      </c>
      <c r="B2" s="316"/>
      <c r="C2" s="316"/>
      <c r="D2" s="316"/>
      <c r="E2" s="316"/>
      <c r="F2" s="316"/>
      <c r="G2" s="316"/>
      <c r="H2" s="316"/>
      <c r="I2" s="316"/>
      <c r="J2" s="316"/>
      <c r="K2" s="317"/>
    </row>
    <row r="3" spans="1:11" s="121" customFormat="1" ht="30" x14ac:dyDescent="0.25">
      <c r="A3" s="103" t="s">
        <v>13</v>
      </c>
      <c r="B3" s="104" t="s">
        <v>14</v>
      </c>
      <c r="C3" s="104" t="s">
        <v>15</v>
      </c>
      <c r="D3" s="103" t="s">
        <v>16</v>
      </c>
      <c r="E3" s="103" t="s">
        <v>17</v>
      </c>
      <c r="F3" s="103" t="s">
        <v>18</v>
      </c>
      <c r="G3" s="103" t="s">
        <v>19</v>
      </c>
      <c r="H3" s="103" t="s">
        <v>20</v>
      </c>
      <c r="I3" s="103" t="s">
        <v>21</v>
      </c>
      <c r="J3" s="100" t="s">
        <v>22</v>
      </c>
      <c r="K3" s="120" t="s">
        <v>23</v>
      </c>
    </row>
    <row r="4" spans="1:11" ht="16.149999999999999" customHeight="1" x14ac:dyDescent="0.25">
      <c r="A4" s="312" t="s">
        <v>191</v>
      </c>
      <c r="B4" s="297" t="s">
        <v>25</v>
      </c>
      <c r="C4" s="297"/>
      <c r="D4" s="299"/>
      <c r="E4" s="306" t="s">
        <v>365</v>
      </c>
      <c r="F4" s="303" t="s">
        <v>604</v>
      </c>
      <c r="G4" s="82" t="s">
        <v>367</v>
      </c>
      <c r="H4" s="88" t="s">
        <v>553</v>
      </c>
      <c r="I4" s="88" t="s">
        <v>371</v>
      </c>
      <c r="J4" s="88" t="s">
        <v>374</v>
      </c>
      <c r="K4" s="88"/>
    </row>
    <row r="5" spans="1:11" x14ac:dyDescent="0.25">
      <c r="A5" s="314"/>
      <c r="B5" s="309"/>
      <c r="C5" s="309"/>
      <c r="D5" s="308"/>
      <c r="E5" s="310"/>
      <c r="F5" s="304"/>
      <c r="G5" s="88" t="s">
        <v>368</v>
      </c>
      <c r="H5" s="88" t="s">
        <v>553</v>
      </c>
      <c r="I5" s="88" t="s">
        <v>372</v>
      </c>
      <c r="J5" s="88" t="s">
        <v>654</v>
      </c>
      <c r="K5" s="88"/>
    </row>
    <row r="6" spans="1:11" x14ac:dyDescent="0.25">
      <c r="A6" s="313"/>
      <c r="B6" s="298"/>
      <c r="C6" s="298"/>
      <c r="D6" s="300"/>
      <c r="E6" s="302"/>
      <c r="F6" s="305"/>
      <c r="G6" s="88" t="s">
        <v>369</v>
      </c>
      <c r="H6" s="88" t="s">
        <v>553</v>
      </c>
      <c r="I6" s="88" t="s">
        <v>373</v>
      </c>
      <c r="J6" s="88" t="s">
        <v>654</v>
      </c>
      <c r="K6" s="88"/>
    </row>
    <row r="7" spans="1:11" ht="16.899999999999999" customHeight="1" x14ac:dyDescent="0.25">
      <c r="A7" s="312" t="s">
        <v>33</v>
      </c>
      <c r="B7" s="297"/>
      <c r="C7" s="297" t="s">
        <v>324</v>
      </c>
      <c r="D7" s="306" t="s">
        <v>375</v>
      </c>
      <c r="E7" s="301"/>
      <c r="F7" s="303" t="s">
        <v>604</v>
      </c>
      <c r="G7" s="88" t="s">
        <v>376</v>
      </c>
      <c r="H7" s="3"/>
      <c r="I7" s="3" t="s">
        <v>377</v>
      </c>
      <c r="J7" s="88" t="s">
        <v>654</v>
      </c>
      <c r="K7" s="3"/>
    </row>
    <row r="8" spans="1:11" x14ac:dyDescent="0.25">
      <c r="A8" s="313"/>
      <c r="B8" s="298"/>
      <c r="C8" s="298"/>
      <c r="D8" s="307"/>
      <c r="E8" s="302"/>
      <c r="F8" s="305"/>
      <c r="G8" s="88" t="s">
        <v>378</v>
      </c>
      <c r="H8" s="3" t="s">
        <v>553</v>
      </c>
      <c r="I8" s="3" t="s">
        <v>379</v>
      </c>
      <c r="J8" s="88" t="s">
        <v>654</v>
      </c>
      <c r="K8" s="3"/>
    </row>
    <row r="9" spans="1:11" ht="15" customHeight="1" x14ac:dyDescent="0.25">
      <c r="A9" s="312" t="s">
        <v>34</v>
      </c>
      <c r="B9" s="297" t="s">
        <v>25</v>
      </c>
      <c r="C9" s="297"/>
      <c r="D9" s="301"/>
      <c r="E9" s="306" t="s">
        <v>380</v>
      </c>
      <c r="F9" s="294" t="s">
        <v>370</v>
      </c>
      <c r="G9" s="88" t="s">
        <v>382</v>
      </c>
      <c r="H9" s="3" t="s">
        <v>553</v>
      </c>
      <c r="I9" s="3" t="s">
        <v>383</v>
      </c>
      <c r="J9" s="88" t="s">
        <v>374</v>
      </c>
      <c r="K9" s="8"/>
    </row>
    <row r="10" spans="1:11" x14ac:dyDescent="0.25">
      <c r="A10" s="313"/>
      <c r="B10" s="298"/>
      <c r="C10" s="298"/>
      <c r="D10" s="302"/>
      <c r="E10" s="307"/>
      <c r="F10" s="296"/>
      <c r="G10" s="88" t="s">
        <v>381</v>
      </c>
      <c r="H10" s="3" t="s">
        <v>553</v>
      </c>
      <c r="I10" s="3" t="s">
        <v>384</v>
      </c>
      <c r="J10" s="88" t="s">
        <v>374</v>
      </c>
      <c r="K10" s="8"/>
    </row>
    <row r="11" spans="1:11" ht="14.65" customHeight="1" x14ac:dyDescent="0.25">
      <c r="A11" s="312" t="s">
        <v>192</v>
      </c>
      <c r="B11" s="297" t="s">
        <v>25</v>
      </c>
      <c r="C11" s="297"/>
      <c r="D11" s="301"/>
      <c r="E11" s="306" t="s">
        <v>612</v>
      </c>
      <c r="F11" s="303" t="s">
        <v>605</v>
      </c>
      <c r="G11" s="88" t="s">
        <v>387</v>
      </c>
      <c r="H11" s="3" t="s">
        <v>553</v>
      </c>
      <c r="I11" s="3" t="s">
        <v>388</v>
      </c>
      <c r="J11" s="88" t="s">
        <v>227</v>
      </c>
      <c r="K11" s="3"/>
    </row>
    <row r="12" spans="1:11" x14ac:dyDescent="0.25">
      <c r="A12" s="313"/>
      <c r="B12" s="298"/>
      <c r="C12" s="298"/>
      <c r="D12" s="302"/>
      <c r="E12" s="302"/>
      <c r="F12" s="305"/>
      <c r="G12" s="88" t="s">
        <v>385</v>
      </c>
      <c r="H12" s="3" t="s">
        <v>553</v>
      </c>
      <c r="I12" s="3" t="s">
        <v>386</v>
      </c>
      <c r="J12" s="88" t="s">
        <v>227</v>
      </c>
      <c r="K12" s="3"/>
    </row>
    <row r="13" spans="1:11" ht="14.25" customHeight="1" x14ac:dyDescent="0.25">
      <c r="A13" s="312" t="s">
        <v>35</v>
      </c>
      <c r="B13" s="297" t="s">
        <v>25</v>
      </c>
      <c r="C13" s="297"/>
      <c r="D13" s="301"/>
      <c r="E13" s="301" t="s">
        <v>389</v>
      </c>
      <c r="F13" s="303" t="s">
        <v>604</v>
      </c>
      <c r="G13" s="88" t="s">
        <v>390</v>
      </c>
      <c r="H13" s="3" t="s">
        <v>652</v>
      </c>
      <c r="I13" s="3" t="s">
        <v>391</v>
      </c>
      <c r="J13" s="88" t="s">
        <v>653</v>
      </c>
      <c r="K13" s="3" t="s">
        <v>652</v>
      </c>
    </row>
    <row r="14" spans="1:11" x14ac:dyDescent="0.25">
      <c r="A14" s="313"/>
      <c r="B14" s="298"/>
      <c r="C14" s="298"/>
      <c r="D14" s="302"/>
      <c r="E14" s="302"/>
      <c r="F14" s="305"/>
      <c r="G14" s="88" t="s">
        <v>392</v>
      </c>
      <c r="H14" s="3" t="s">
        <v>553</v>
      </c>
      <c r="I14" s="3" t="s">
        <v>393</v>
      </c>
      <c r="J14" s="88" t="s">
        <v>227</v>
      </c>
      <c r="K14" s="3"/>
    </row>
    <row r="15" spans="1:11" ht="15" customHeight="1" x14ac:dyDescent="0.25">
      <c r="A15" s="91" t="s">
        <v>193</v>
      </c>
      <c r="B15" s="181" t="s">
        <v>25</v>
      </c>
      <c r="C15" s="181"/>
      <c r="D15" s="184"/>
      <c r="E15" s="183" t="s">
        <v>610</v>
      </c>
      <c r="F15" s="88" t="s">
        <v>366</v>
      </c>
      <c r="G15" s="88" t="s">
        <v>397</v>
      </c>
      <c r="H15" s="88">
        <v>2025</v>
      </c>
      <c r="I15" s="3" t="s">
        <v>398</v>
      </c>
      <c r="J15" s="88" t="s">
        <v>227</v>
      </c>
      <c r="K15" s="3"/>
    </row>
    <row r="16" spans="1:11" ht="30" x14ac:dyDescent="0.25">
      <c r="A16" s="312" t="s">
        <v>194</v>
      </c>
      <c r="B16" s="297" t="s">
        <v>25</v>
      </c>
      <c r="C16" s="297"/>
      <c r="D16" s="301"/>
      <c r="E16" s="306" t="s">
        <v>396</v>
      </c>
      <c r="F16" s="303" t="s">
        <v>609</v>
      </c>
      <c r="G16" s="82" t="s">
        <v>394</v>
      </c>
      <c r="H16" s="3"/>
      <c r="I16" s="182" t="s">
        <v>395</v>
      </c>
      <c r="J16" s="88" t="s">
        <v>653</v>
      </c>
      <c r="K16" s="3"/>
    </row>
    <row r="17" spans="1:11" x14ac:dyDescent="0.25">
      <c r="A17" s="314"/>
      <c r="B17" s="309"/>
      <c r="C17" s="309"/>
      <c r="D17" s="310"/>
      <c r="E17" s="311"/>
      <c r="F17" s="304"/>
      <c r="G17" s="88" t="s">
        <v>655</v>
      </c>
      <c r="H17" s="3" t="s">
        <v>553</v>
      </c>
      <c r="I17" s="3" t="s">
        <v>657</v>
      </c>
      <c r="J17" s="88" t="s">
        <v>659</v>
      </c>
      <c r="K17" s="3"/>
    </row>
    <row r="18" spans="1:11" x14ac:dyDescent="0.25">
      <c r="A18" s="313"/>
      <c r="B18" s="298"/>
      <c r="C18" s="298"/>
      <c r="D18" s="302"/>
      <c r="E18" s="307"/>
      <c r="F18" s="305"/>
      <c r="G18" s="88" t="s">
        <v>656</v>
      </c>
      <c r="H18" s="3" t="s">
        <v>553</v>
      </c>
      <c r="I18" s="220" t="s">
        <v>658</v>
      </c>
      <c r="J18" s="88" t="s">
        <v>660</v>
      </c>
      <c r="K18" s="3"/>
    </row>
    <row r="19" spans="1:11" ht="17.25" customHeight="1" x14ac:dyDescent="0.25">
      <c r="A19" s="312" t="s">
        <v>195</v>
      </c>
      <c r="B19" s="297"/>
      <c r="C19" s="297" t="s">
        <v>324</v>
      </c>
      <c r="D19" s="306" t="s">
        <v>399</v>
      </c>
      <c r="E19" s="301"/>
      <c r="F19" s="294" t="s">
        <v>370</v>
      </c>
      <c r="G19" s="88" t="s">
        <v>400</v>
      </c>
      <c r="H19" s="3" t="s">
        <v>553</v>
      </c>
      <c r="I19" s="3" t="s">
        <v>401</v>
      </c>
      <c r="J19" s="88" t="s">
        <v>374</v>
      </c>
      <c r="K19" s="3"/>
    </row>
    <row r="20" spans="1:11" x14ac:dyDescent="0.25">
      <c r="A20" s="313"/>
      <c r="B20" s="298"/>
      <c r="C20" s="298"/>
      <c r="D20" s="307"/>
      <c r="E20" s="302"/>
      <c r="F20" s="296"/>
      <c r="G20" s="88" t="s">
        <v>402</v>
      </c>
      <c r="H20" s="3" t="s">
        <v>553</v>
      </c>
      <c r="I20" s="3" t="s">
        <v>403</v>
      </c>
      <c r="J20" s="88" t="s">
        <v>374</v>
      </c>
      <c r="K20" s="3"/>
    </row>
    <row r="21" spans="1:11" ht="30.75" customHeight="1" x14ac:dyDescent="0.25">
      <c r="A21" s="91" t="s">
        <v>36</v>
      </c>
      <c r="B21" s="181"/>
      <c r="C21" s="181" t="s">
        <v>324</v>
      </c>
      <c r="D21" s="183" t="s">
        <v>404</v>
      </c>
      <c r="E21" s="184"/>
      <c r="F21" s="88" t="s">
        <v>370</v>
      </c>
      <c r="G21" s="88" t="s">
        <v>405</v>
      </c>
      <c r="H21" s="3" t="s">
        <v>553</v>
      </c>
      <c r="I21" s="3" t="s">
        <v>406</v>
      </c>
      <c r="J21" s="82" t="s">
        <v>407</v>
      </c>
      <c r="K21" s="3"/>
    </row>
    <row r="22" spans="1:11" ht="30" x14ac:dyDescent="0.25">
      <c r="A22" s="91" t="s">
        <v>196</v>
      </c>
      <c r="B22" s="181"/>
      <c r="C22" s="181" t="s">
        <v>324</v>
      </c>
      <c r="D22" s="183" t="s">
        <v>408</v>
      </c>
      <c r="E22" s="184"/>
      <c r="F22" s="88" t="s">
        <v>370</v>
      </c>
      <c r="G22" s="88" t="s">
        <v>409</v>
      </c>
      <c r="H22" s="182" t="s">
        <v>662</v>
      </c>
      <c r="I22" s="182" t="s">
        <v>410</v>
      </c>
      <c r="J22" s="88" t="s">
        <v>661</v>
      </c>
      <c r="K22" s="3"/>
    </row>
    <row r="23" spans="1:11" ht="15.4" customHeight="1" x14ac:dyDescent="0.25">
      <c r="A23" s="312" t="s">
        <v>197</v>
      </c>
      <c r="B23" s="297" t="s">
        <v>25</v>
      </c>
      <c r="C23" s="297"/>
      <c r="D23" s="299"/>
      <c r="E23" s="301" t="s">
        <v>411</v>
      </c>
      <c r="F23" s="303" t="s">
        <v>604</v>
      </c>
      <c r="G23" s="88" t="s">
        <v>412</v>
      </c>
      <c r="H23" s="3" t="s">
        <v>553</v>
      </c>
      <c r="I23" s="3" t="s">
        <v>413</v>
      </c>
      <c r="J23" s="88" t="s">
        <v>614</v>
      </c>
      <c r="K23" s="3"/>
    </row>
    <row r="24" spans="1:11" x14ac:dyDescent="0.25">
      <c r="A24" s="313"/>
      <c r="B24" s="298"/>
      <c r="C24" s="298"/>
      <c r="D24" s="300"/>
      <c r="E24" s="302"/>
      <c r="F24" s="305"/>
      <c r="G24" s="88" t="s">
        <v>414</v>
      </c>
      <c r="H24" s="3" t="s">
        <v>553</v>
      </c>
      <c r="I24" s="3" t="s">
        <v>415</v>
      </c>
      <c r="J24" s="88" t="s">
        <v>614</v>
      </c>
      <c r="K24" s="3"/>
    </row>
    <row r="25" spans="1:11" ht="16.149999999999999" customHeight="1" x14ac:dyDescent="0.25">
      <c r="A25" s="91" t="s">
        <v>37</v>
      </c>
      <c r="B25" s="181" t="s">
        <v>25</v>
      </c>
      <c r="C25" s="181"/>
      <c r="D25" s="129"/>
      <c r="E25" s="184" t="s">
        <v>416</v>
      </c>
      <c r="F25" s="88" t="s">
        <v>366</v>
      </c>
      <c r="G25" s="88" t="s">
        <v>417</v>
      </c>
      <c r="H25" s="3" t="s">
        <v>553</v>
      </c>
      <c r="I25" s="3" t="s">
        <v>418</v>
      </c>
      <c r="J25" s="88" t="s">
        <v>227</v>
      </c>
      <c r="K25" s="3"/>
    </row>
    <row r="26" spans="1:11" ht="13.9" customHeight="1" x14ac:dyDescent="0.25">
      <c r="A26" s="312" t="s">
        <v>602</v>
      </c>
      <c r="B26" s="297" t="s">
        <v>25</v>
      </c>
      <c r="C26" s="297"/>
      <c r="D26" s="299"/>
      <c r="E26" s="306" t="s">
        <v>425</v>
      </c>
      <c r="F26" s="294" t="s">
        <v>370</v>
      </c>
      <c r="G26" s="88" t="s">
        <v>419</v>
      </c>
      <c r="H26" s="3" t="s">
        <v>553</v>
      </c>
      <c r="I26" s="3" t="s">
        <v>422</v>
      </c>
      <c r="J26" s="88" t="s">
        <v>227</v>
      </c>
      <c r="K26" s="3"/>
    </row>
    <row r="27" spans="1:11" x14ac:dyDescent="0.25">
      <c r="A27" s="314"/>
      <c r="B27" s="309"/>
      <c r="C27" s="309"/>
      <c r="D27" s="308"/>
      <c r="E27" s="310"/>
      <c r="F27" s="295"/>
      <c r="G27" s="88" t="s">
        <v>420</v>
      </c>
      <c r="H27" s="3" t="s">
        <v>553</v>
      </c>
      <c r="I27" s="3" t="s">
        <v>423</v>
      </c>
      <c r="J27" s="88" t="s">
        <v>227</v>
      </c>
      <c r="K27" s="3"/>
    </row>
    <row r="28" spans="1:11" x14ac:dyDescent="0.25">
      <c r="A28" s="313"/>
      <c r="B28" s="298"/>
      <c r="C28" s="298"/>
      <c r="D28" s="300"/>
      <c r="E28" s="302"/>
      <c r="F28" s="296"/>
      <c r="G28" s="88" t="s">
        <v>421</v>
      </c>
      <c r="H28" s="3" t="s">
        <v>553</v>
      </c>
      <c r="I28" s="3" t="s">
        <v>424</v>
      </c>
      <c r="J28" s="88" t="s">
        <v>227</v>
      </c>
      <c r="K28" s="3"/>
    </row>
    <row r="29" spans="1:11" x14ac:dyDescent="0.25">
      <c r="A29" s="312" t="s">
        <v>32</v>
      </c>
      <c r="B29" s="299"/>
      <c r="C29" s="299"/>
      <c r="D29" s="299"/>
      <c r="E29" s="299"/>
      <c r="F29" s="88"/>
      <c r="G29" s="88"/>
      <c r="H29" s="3"/>
      <c r="I29" s="3"/>
      <c r="J29" s="3"/>
      <c r="K29" s="3"/>
    </row>
    <row r="30" spans="1:11" x14ac:dyDescent="0.25">
      <c r="A30" s="314"/>
      <c r="B30" s="308"/>
      <c r="C30" s="308"/>
      <c r="D30" s="308"/>
      <c r="E30" s="308"/>
      <c r="F30" s="88"/>
      <c r="G30" s="88"/>
      <c r="H30" s="3"/>
      <c r="I30" s="3"/>
      <c r="J30" s="3"/>
      <c r="K30" s="3"/>
    </row>
    <row r="31" spans="1:11" x14ac:dyDescent="0.25">
      <c r="A31" s="313"/>
      <c r="B31" s="300"/>
      <c r="C31" s="300"/>
      <c r="D31" s="300"/>
      <c r="E31" s="300"/>
      <c r="F31" s="88"/>
      <c r="G31" s="88"/>
      <c r="H31" s="3"/>
      <c r="I31" s="3"/>
      <c r="J31" s="3"/>
      <c r="K31" s="3"/>
    </row>
  </sheetData>
  <mergeCells count="60">
    <mergeCell ref="F13:F14"/>
    <mergeCell ref="F23:F24"/>
    <mergeCell ref="E9:E10"/>
    <mergeCell ref="A2:K2"/>
    <mergeCell ref="A4:A6"/>
    <mergeCell ref="A7:A8"/>
    <mergeCell ref="E4:E6"/>
    <mergeCell ref="E7:E8"/>
    <mergeCell ref="F9:F10"/>
    <mergeCell ref="D11:D12"/>
    <mergeCell ref="E11:E12"/>
    <mergeCell ref="F4:F6"/>
    <mergeCell ref="F7:F8"/>
    <mergeCell ref="F11:F12"/>
    <mergeCell ref="A23:A24"/>
    <mergeCell ref="A9:A10"/>
    <mergeCell ref="A11:A12"/>
    <mergeCell ref="A13:A14"/>
    <mergeCell ref="A16:A18"/>
    <mergeCell ref="A26:A28"/>
    <mergeCell ref="A29:A31"/>
    <mergeCell ref="A19:A20"/>
    <mergeCell ref="B4:B6"/>
    <mergeCell ref="C4:C6"/>
    <mergeCell ref="D4:D6"/>
    <mergeCell ref="B7:B8"/>
    <mergeCell ref="C7:C8"/>
    <mergeCell ref="D7:D8"/>
    <mergeCell ref="B9:B10"/>
    <mergeCell ref="C9:C10"/>
    <mergeCell ref="D9:D10"/>
    <mergeCell ref="B11:B12"/>
    <mergeCell ref="C11:C12"/>
    <mergeCell ref="B13:B14"/>
    <mergeCell ref="C13:C14"/>
    <mergeCell ref="D13:D14"/>
    <mergeCell ref="E13:E14"/>
    <mergeCell ref="C16:C18"/>
    <mergeCell ref="D16:D18"/>
    <mergeCell ref="E16:E18"/>
    <mergeCell ref="B16:B18"/>
    <mergeCell ref="B29:B31"/>
    <mergeCell ref="C29:C31"/>
    <mergeCell ref="D29:D31"/>
    <mergeCell ref="E29:E31"/>
    <mergeCell ref="B26:B28"/>
    <mergeCell ref="C26:C28"/>
    <mergeCell ref="D26:D28"/>
    <mergeCell ref="E26:E28"/>
    <mergeCell ref="F16:F18"/>
    <mergeCell ref="B19:B20"/>
    <mergeCell ref="C19:C20"/>
    <mergeCell ref="D19:D20"/>
    <mergeCell ref="E19:E20"/>
    <mergeCell ref="F19:F20"/>
    <mergeCell ref="F26:F28"/>
    <mergeCell ref="B23:B24"/>
    <mergeCell ref="C23:C24"/>
    <mergeCell ref="D23:D24"/>
    <mergeCell ref="E23:E24"/>
  </mergeCells>
  <hyperlinks>
    <hyperlink ref="A1" location="Sisujuht!A1" display="Algusesse" xr:uid="{00000000-0004-0000-08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1"/>
  <sheetViews>
    <sheetView zoomScale="90" zoomScaleNormal="90" workbookViewId="0">
      <selection activeCell="E7" sqref="E7:E9"/>
    </sheetView>
  </sheetViews>
  <sheetFormatPr defaultRowHeight="15" x14ac:dyDescent="0.25"/>
  <cols>
    <col min="1" max="1" width="50.5703125" customWidth="1"/>
    <col min="2" max="2" width="10.85546875" customWidth="1"/>
    <col min="3" max="3" width="11.85546875" customWidth="1"/>
    <col min="4" max="4" width="50.140625" customWidth="1"/>
    <col min="5" max="5" width="32.42578125" style="222" customWidth="1"/>
    <col min="6" max="6" width="33.42578125" customWidth="1"/>
    <col min="7" max="7" width="110" customWidth="1"/>
    <col min="8" max="8" width="26.85546875" customWidth="1"/>
    <col min="9" max="9" width="73.7109375" customWidth="1"/>
    <col min="10" max="10" width="33.7109375" customWidth="1"/>
    <col min="11" max="11" width="26.42578125" customWidth="1"/>
  </cols>
  <sheetData>
    <row r="1" spans="1:11" x14ac:dyDescent="0.25">
      <c r="A1" s="79" t="s">
        <v>12</v>
      </c>
      <c r="B1" s="94"/>
      <c r="C1" s="3"/>
      <c r="D1" s="3"/>
      <c r="E1" s="221"/>
      <c r="F1" s="3"/>
      <c r="G1" s="3"/>
      <c r="H1" s="3"/>
      <c r="I1" s="3"/>
      <c r="J1" s="3"/>
      <c r="K1" s="3"/>
    </row>
    <row r="2" spans="1:11" x14ac:dyDescent="0.25">
      <c r="A2" s="315" t="s">
        <v>4</v>
      </c>
      <c r="B2" s="316"/>
      <c r="C2" s="316"/>
      <c r="D2" s="316"/>
      <c r="E2" s="316"/>
      <c r="F2" s="316"/>
      <c r="G2" s="316"/>
      <c r="H2" s="316"/>
      <c r="I2" s="316"/>
      <c r="J2" s="316"/>
      <c r="K2" s="317"/>
    </row>
    <row r="3" spans="1:11" s="121" customFormat="1" ht="30" x14ac:dyDescent="0.25">
      <c r="A3" s="103" t="s">
        <v>13</v>
      </c>
      <c r="B3" s="104" t="s">
        <v>14</v>
      </c>
      <c r="C3" s="104" t="s">
        <v>15</v>
      </c>
      <c r="D3" s="103" t="s">
        <v>16</v>
      </c>
      <c r="E3" s="103" t="s">
        <v>17</v>
      </c>
      <c r="F3" s="103" t="s">
        <v>18</v>
      </c>
      <c r="G3" s="103" t="s">
        <v>19</v>
      </c>
      <c r="H3" s="103" t="s">
        <v>20</v>
      </c>
      <c r="I3" s="103" t="s">
        <v>21</v>
      </c>
      <c r="J3" s="100" t="s">
        <v>22</v>
      </c>
      <c r="K3" s="120" t="s">
        <v>23</v>
      </c>
    </row>
    <row r="4" spans="1:11" ht="29.25" customHeight="1" x14ac:dyDescent="0.25">
      <c r="A4" s="312" t="s">
        <v>38</v>
      </c>
      <c r="B4" s="297" t="s">
        <v>25</v>
      </c>
      <c r="C4" s="297"/>
      <c r="D4" s="301"/>
      <c r="E4" s="306" t="s">
        <v>642</v>
      </c>
      <c r="F4" s="294" t="s">
        <v>370</v>
      </c>
      <c r="G4" s="88" t="s">
        <v>426</v>
      </c>
      <c r="H4" s="88"/>
      <c r="I4" s="88" t="s">
        <v>461</v>
      </c>
      <c r="J4" s="88" t="s">
        <v>227</v>
      </c>
      <c r="K4" s="88"/>
    </row>
    <row r="5" spans="1:11" x14ac:dyDescent="0.25">
      <c r="A5" s="314"/>
      <c r="B5" s="309"/>
      <c r="C5" s="309"/>
      <c r="D5" s="310"/>
      <c r="E5" s="311"/>
      <c r="F5" s="295"/>
      <c r="G5" s="88" t="s">
        <v>427</v>
      </c>
      <c r="H5" s="88"/>
      <c r="I5" s="88" t="s">
        <v>460</v>
      </c>
      <c r="J5" s="88" t="s">
        <v>227</v>
      </c>
      <c r="K5" s="88"/>
    </row>
    <row r="6" spans="1:11" x14ac:dyDescent="0.25">
      <c r="A6" s="313"/>
      <c r="B6" s="298"/>
      <c r="C6" s="298"/>
      <c r="D6" s="302"/>
      <c r="E6" s="307"/>
      <c r="F6" s="296"/>
      <c r="G6" s="88" t="s">
        <v>428</v>
      </c>
      <c r="H6" s="88"/>
      <c r="I6" s="88" t="s">
        <v>459</v>
      </c>
      <c r="J6" s="88" t="s">
        <v>227</v>
      </c>
      <c r="K6" s="88"/>
    </row>
    <row r="7" spans="1:11" ht="101.45" customHeight="1" x14ac:dyDescent="0.25">
      <c r="A7" s="312" t="s">
        <v>198</v>
      </c>
      <c r="B7" s="297"/>
      <c r="C7" s="297" t="s">
        <v>324</v>
      </c>
      <c r="D7" s="306" t="s">
        <v>613</v>
      </c>
      <c r="E7" s="301"/>
      <c r="F7" s="303" t="s">
        <v>606</v>
      </c>
      <c r="G7" s="82" t="s">
        <v>429</v>
      </c>
      <c r="H7" s="88"/>
      <c r="I7" s="82" t="s">
        <v>458</v>
      </c>
      <c r="J7" s="82" t="s">
        <v>431</v>
      </c>
      <c r="K7" s="88"/>
    </row>
    <row r="8" spans="1:11" x14ac:dyDescent="0.25">
      <c r="A8" s="314"/>
      <c r="B8" s="309"/>
      <c r="C8" s="309"/>
      <c r="D8" s="311"/>
      <c r="E8" s="310"/>
      <c r="F8" s="304"/>
      <c r="G8" s="82" t="s">
        <v>448</v>
      </c>
      <c r="H8" s="88"/>
      <c r="I8" s="88" t="s">
        <v>462</v>
      </c>
      <c r="J8" s="88" t="s">
        <v>227</v>
      </c>
      <c r="K8" s="88"/>
    </row>
    <row r="9" spans="1:11" x14ac:dyDescent="0.25">
      <c r="A9" s="313"/>
      <c r="B9" s="298"/>
      <c r="C9" s="298"/>
      <c r="D9" s="307"/>
      <c r="E9" s="302"/>
      <c r="F9" s="305"/>
      <c r="G9" s="82" t="s">
        <v>430</v>
      </c>
      <c r="H9" s="88"/>
      <c r="I9" s="88" t="s">
        <v>463</v>
      </c>
      <c r="J9" s="88" t="s">
        <v>227</v>
      </c>
      <c r="K9" s="88"/>
    </row>
    <row r="10" spans="1:11" ht="45" x14ac:dyDescent="0.25">
      <c r="A10" s="91" t="s">
        <v>39</v>
      </c>
      <c r="B10" s="181"/>
      <c r="C10" s="181" t="s">
        <v>324</v>
      </c>
      <c r="D10" s="183" t="s">
        <v>433</v>
      </c>
      <c r="E10" s="184"/>
      <c r="F10" s="82" t="s">
        <v>606</v>
      </c>
      <c r="G10" s="88" t="s">
        <v>434</v>
      </c>
      <c r="H10" s="88"/>
      <c r="I10" s="88" t="s">
        <v>464</v>
      </c>
      <c r="J10" s="88" t="s">
        <v>614</v>
      </c>
      <c r="K10" s="88"/>
    </row>
    <row r="11" spans="1:11" ht="60" x14ac:dyDescent="0.25">
      <c r="A11" s="91" t="s">
        <v>40</v>
      </c>
      <c r="B11" s="181"/>
      <c r="C11" s="181" t="s">
        <v>324</v>
      </c>
      <c r="D11" s="183" t="s">
        <v>435</v>
      </c>
      <c r="E11" s="184"/>
      <c r="F11" s="88" t="s">
        <v>370</v>
      </c>
      <c r="G11" s="82" t="s">
        <v>436</v>
      </c>
      <c r="H11" s="88"/>
      <c r="I11" s="82" t="s">
        <v>457</v>
      </c>
      <c r="J11" s="88" t="s">
        <v>614</v>
      </c>
      <c r="K11" s="88"/>
    </row>
    <row r="12" spans="1:11" ht="48.75" customHeight="1" x14ac:dyDescent="0.25">
      <c r="A12" s="312" t="s">
        <v>41</v>
      </c>
      <c r="B12" s="297"/>
      <c r="C12" s="297" t="s">
        <v>324</v>
      </c>
      <c r="D12" s="306" t="s">
        <v>641</v>
      </c>
      <c r="E12" s="301"/>
      <c r="F12" s="303" t="s">
        <v>608</v>
      </c>
      <c r="G12" s="88" t="s">
        <v>438</v>
      </c>
      <c r="H12" s="88"/>
      <c r="I12" s="88" t="s">
        <v>456</v>
      </c>
      <c r="J12" s="82" t="s">
        <v>437</v>
      </c>
      <c r="K12" s="88"/>
    </row>
    <row r="13" spans="1:11" ht="31.15" customHeight="1" x14ac:dyDescent="0.25">
      <c r="A13" s="314"/>
      <c r="B13" s="309"/>
      <c r="C13" s="309"/>
      <c r="D13" s="310"/>
      <c r="E13" s="310"/>
      <c r="F13" s="304"/>
      <c r="G13" s="82" t="s">
        <v>439</v>
      </c>
      <c r="I13" s="88" t="s">
        <v>440</v>
      </c>
      <c r="J13" s="88" t="s">
        <v>227</v>
      </c>
      <c r="K13" s="88"/>
    </row>
    <row r="14" spans="1:11" ht="35.65" customHeight="1" x14ac:dyDescent="0.25">
      <c r="A14" s="313"/>
      <c r="B14" s="298"/>
      <c r="C14" s="298"/>
      <c r="D14" s="302"/>
      <c r="E14" s="302"/>
      <c r="F14" s="305"/>
      <c r="G14" s="88" t="s">
        <v>441</v>
      </c>
      <c r="H14" s="182" t="s">
        <v>553</v>
      </c>
      <c r="I14" s="88" t="s">
        <v>442</v>
      </c>
      <c r="J14" s="88" t="s">
        <v>227</v>
      </c>
      <c r="K14" s="88"/>
    </row>
    <row r="15" spans="1:11" ht="29.25" customHeight="1" x14ac:dyDescent="0.25">
      <c r="A15" s="312" t="s">
        <v>42</v>
      </c>
      <c r="B15" s="297" t="s">
        <v>25</v>
      </c>
      <c r="C15" s="297"/>
      <c r="D15" s="301"/>
      <c r="E15" s="301" t="s">
        <v>606</v>
      </c>
      <c r="F15" s="303" t="s">
        <v>608</v>
      </c>
      <c r="G15" s="82" t="s">
        <v>443</v>
      </c>
      <c r="H15" s="88" t="s">
        <v>553</v>
      </c>
      <c r="I15" s="88" t="s">
        <v>444</v>
      </c>
      <c r="J15" s="88" t="s">
        <v>431</v>
      </c>
      <c r="K15" s="88"/>
    </row>
    <row r="16" spans="1:11" x14ac:dyDescent="0.25">
      <c r="A16" s="314"/>
      <c r="B16" s="309"/>
      <c r="C16" s="309"/>
      <c r="D16" s="310"/>
      <c r="E16" s="310"/>
      <c r="F16" s="304"/>
      <c r="G16" s="88" t="s">
        <v>445</v>
      </c>
      <c r="H16" s="88" t="s">
        <v>553</v>
      </c>
      <c r="I16" s="88" t="s">
        <v>454</v>
      </c>
      <c r="J16" s="88" t="s">
        <v>431</v>
      </c>
      <c r="K16" s="88"/>
    </row>
    <row r="17" spans="1:11" x14ac:dyDescent="0.25">
      <c r="A17" s="313"/>
      <c r="B17" s="298"/>
      <c r="C17" s="298"/>
      <c r="D17" s="302"/>
      <c r="E17" s="302"/>
      <c r="F17" s="305"/>
      <c r="G17" s="82" t="s">
        <v>446</v>
      </c>
      <c r="H17" s="88" t="s">
        <v>553</v>
      </c>
      <c r="I17" s="88" t="s">
        <v>453</v>
      </c>
      <c r="J17" s="180" t="s">
        <v>227</v>
      </c>
      <c r="K17" s="88"/>
    </row>
    <row r="18" spans="1:11" x14ac:dyDescent="0.25">
      <c r="A18" s="312" t="s">
        <v>43</v>
      </c>
      <c r="B18" s="297" t="s">
        <v>25</v>
      </c>
      <c r="C18" s="297"/>
      <c r="D18" s="301"/>
      <c r="E18" s="301" t="s">
        <v>606</v>
      </c>
      <c r="F18" s="303" t="s">
        <v>608</v>
      </c>
      <c r="G18" s="88" t="s">
        <v>447</v>
      </c>
      <c r="H18" s="88" t="s">
        <v>553</v>
      </c>
      <c r="I18" s="88" t="s">
        <v>455</v>
      </c>
      <c r="J18" s="88" t="s">
        <v>476</v>
      </c>
      <c r="K18" s="88"/>
    </row>
    <row r="19" spans="1:11" x14ac:dyDescent="0.25">
      <c r="A19" s="314"/>
      <c r="B19" s="309"/>
      <c r="C19" s="309"/>
      <c r="D19" s="310"/>
      <c r="E19" s="310"/>
      <c r="F19" s="304"/>
      <c r="G19" s="88" t="s">
        <v>450</v>
      </c>
      <c r="H19" s="88" t="s">
        <v>553</v>
      </c>
      <c r="I19" s="88" t="s">
        <v>452</v>
      </c>
      <c r="J19" s="88" t="s">
        <v>431</v>
      </c>
      <c r="K19" s="88"/>
    </row>
    <row r="20" spans="1:11" x14ac:dyDescent="0.25">
      <c r="A20" s="313"/>
      <c r="B20" s="298"/>
      <c r="C20" s="298"/>
      <c r="D20" s="302"/>
      <c r="E20" s="302"/>
      <c r="F20" s="305"/>
      <c r="G20" s="88" t="s">
        <v>449</v>
      </c>
      <c r="H20" s="88" t="s">
        <v>553</v>
      </c>
      <c r="I20" s="88" t="s">
        <v>451</v>
      </c>
      <c r="J20" s="88" t="s">
        <v>227</v>
      </c>
      <c r="K20" s="88"/>
    </row>
    <row r="21" spans="1:11" ht="45.4" customHeight="1" x14ac:dyDescent="0.25">
      <c r="A21" s="312" t="s">
        <v>199</v>
      </c>
      <c r="B21" s="297" t="s">
        <v>25</v>
      </c>
      <c r="C21" s="297"/>
      <c r="D21" s="301"/>
      <c r="E21" s="306" t="s">
        <v>615</v>
      </c>
      <c r="F21" s="294" t="s">
        <v>370</v>
      </c>
      <c r="G21" s="88" t="s">
        <v>465</v>
      </c>
      <c r="H21" s="88" t="s">
        <v>553</v>
      </c>
      <c r="I21" s="88" t="s">
        <v>468</v>
      </c>
      <c r="J21" s="88" t="s">
        <v>467</v>
      </c>
      <c r="K21" s="88"/>
    </row>
    <row r="22" spans="1:11" x14ac:dyDescent="0.25">
      <c r="A22" s="313"/>
      <c r="B22" s="298"/>
      <c r="C22" s="298"/>
      <c r="D22" s="302"/>
      <c r="E22" s="307"/>
      <c r="F22" s="296"/>
      <c r="G22" s="88" t="s">
        <v>466</v>
      </c>
      <c r="H22" s="88" t="s">
        <v>553</v>
      </c>
      <c r="I22" s="88" t="s">
        <v>469</v>
      </c>
      <c r="J22" s="88" t="s">
        <v>227</v>
      </c>
      <c r="K22" s="88"/>
    </row>
    <row r="23" spans="1:11" ht="30" x14ac:dyDescent="0.25">
      <c r="A23" s="91" t="s">
        <v>200</v>
      </c>
      <c r="B23" s="181"/>
      <c r="C23" s="181" t="s">
        <v>324</v>
      </c>
      <c r="D23" s="184" t="s">
        <v>470</v>
      </c>
      <c r="E23" s="184"/>
      <c r="F23" s="88" t="s">
        <v>370</v>
      </c>
      <c r="G23" s="88"/>
      <c r="H23" s="88"/>
      <c r="I23" s="88"/>
      <c r="J23" s="88"/>
      <c r="K23" s="88"/>
    </row>
    <row r="24" spans="1:11" x14ac:dyDescent="0.25">
      <c r="A24" s="312" t="s">
        <v>32</v>
      </c>
      <c r="B24" s="299"/>
      <c r="C24" s="299"/>
      <c r="D24" s="299"/>
      <c r="E24" s="301"/>
      <c r="F24" s="88"/>
      <c r="G24" s="92"/>
      <c r="H24" s="88"/>
      <c r="I24" s="88"/>
      <c r="J24" s="88"/>
      <c r="K24" s="88"/>
    </row>
    <row r="25" spans="1:11" x14ac:dyDescent="0.25">
      <c r="A25" s="314"/>
      <c r="B25" s="308"/>
      <c r="C25" s="308"/>
      <c r="D25" s="308"/>
      <c r="E25" s="310"/>
      <c r="F25" s="88"/>
      <c r="G25" s="92"/>
      <c r="H25" s="88"/>
      <c r="I25" s="88"/>
      <c r="J25" s="88"/>
      <c r="K25" s="88"/>
    </row>
    <row r="26" spans="1:11" x14ac:dyDescent="0.25">
      <c r="A26" s="313"/>
      <c r="B26" s="300"/>
      <c r="C26" s="300"/>
      <c r="D26" s="300"/>
      <c r="E26" s="302"/>
      <c r="F26" s="88"/>
      <c r="G26" s="92"/>
      <c r="H26" s="88"/>
      <c r="I26" s="88"/>
      <c r="J26" s="85"/>
      <c r="K26" s="85"/>
    </row>
    <row r="27" spans="1:11" x14ac:dyDescent="0.25">
      <c r="J27" s="93"/>
      <c r="K27" s="87"/>
    </row>
    <row r="28" spans="1:11" x14ac:dyDescent="0.25">
      <c r="J28" s="83"/>
    </row>
    <row r="29" spans="1:11" x14ac:dyDescent="0.25">
      <c r="J29" s="83"/>
    </row>
    <row r="30" spans="1:11" x14ac:dyDescent="0.25">
      <c r="J30" s="83"/>
    </row>
    <row r="31" spans="1:11" x14ac:dyDescent="0.25">
      <c r="J31" s="83"/>
    </row>
    <row r="32" spans="1:11" x14ac:dyDescent="0.25">
      <c r="J32" s="83"/>
    </row>
    <row r="33" spans="10:10" x14ac:dyDescent="0.25">
      <c r="J33" s="83"/>
    </row>
    <row r="34" spans="10:10" x14ac:dyDescent="0.25">
      <c r="J34" s="83"/>
    </row>
    <row r="35" spans="10:10" x14ac:dyDescent="0.25">
      <c r="J35" s="83"/>
    </row>
    <row r="36" spans="10:10" x14ac:dyDescent="0.25">
      <c r="J36" s="83"/>
    </row>
    <row r="37" spans="10:10" x14ac:dyDescent="0.25">
      <c r="J37" s="83"/>
    </row>
    <row r="38" spans="10:10" x14ac:dyDescent="0.25">
      <c r="J38" s="83"/>
    </row>
    <row r="39" spans="10:10" x14ac:dyDescent="0.25">
      <c r="J39" s="83"/>
    </row>
    <row r="40" spans="10:10" x14ac:dyDescent="0.25">
      <c r="J40" s="83"/>
    </row>
    <row r="41" spans="10:10" x14ac:dyDescent="0.25">
      <c r="J41" s="83"/>
    </row>
  </sheetData>
  <mergeCells count="42">
    <mergeCell ref="A12:A14"/>
    <mergeCell ref="A7:A9"/>
    <mergeCell ref="A24:A26"/>
    <mergeCell ref="A21:A22"/>
    <mergeCell ref="E12:E14"/>
    <mergeCell ref="B24:B26"/>
    <mergeCell ref="C24:C26"/>
    <mergeCell ref="D24:D26"/>
    <mergeCell ref="E24:E26"/>
    <mergeCell ref="B15:B17"/>
    <mergeCell ref="C15:C17"/>
    <mergeCell ref="D15:D17"/>
    <mergeCell ref="E15:E17"/>
    <mergeCell ref="B18:B20"/>
    <mergeCell ref="B21:B22"/>
    <mergeCell ref="C21:C22"/>
    <mergeCell ref="B7:B9"/>
    <mergeCell ref="A2:K2"/>
    <mergeCell ref="A4:A6"/>
    <mergeCell ref="B4:B6"/>
    <mergeCell ref="C4:C6"/>
    <mergeCell ref="D4:D6"/>
    <mergeCell ref="E4:E6"/>
    <mergeCell ref="F4:F6"/>
    <mergeCell ref="E7:E9"/>
    <mergeCell ref="D7:D9"/>
    <mergeCell ref="C7:C9"/>
    <mergeCell ref="F7:F9"/>
    <mergeCell ref="A15:A17"/>
    <mergeCell ref="A18:A20"/>
    <mergeCell ref="C18:C20"/>
    <mergeCell ref="D18:D20"/>
    <mergeCell ref="F21:F22"/>
    <mergeCell ref="E18:E20"/>
    <mergeCell ref="E21:E22"/>
    <mergeCell ref="F18:F20"/>
    <mergeCell ref="D21:D22"/>
    <mergeCell ref="B12:B14"/>
    <mergeCell ref="C12:C14"/>
    <mergeCell ref="D12:D14"/>
    <mergeCell ref="F12:F14"/>
    <mergeCell ref="F15:F17"/>
  </mergeCells>
  <phoneticPr fontId="7" type="noConversion"/>
  <hyperlinks>
    <hyperlink ref="A1" location="Sisujuht!A1" display="Algusesse" xr:uid="{00000000-0004-0000-07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C7070-AC16-4629-BD40-583262F092BE}">
  <dimension ref="A1:K38"/>
  <sheetViews>
    <sheetView tabSelected="1" zoomScaleNormal="100" workbookViewId="0">
      <selection activeCell="E4" sqref="E4:E5"/>
    </sheetView>
  </sheetViews>
  <sheetFormatPr defaultRowHeight="15" x14ac:dyDescent="0.25"/>
  <cols>
    <col min="1" max="1" width="50.5703125" customWidth="1"/>
    <col min="2" max="2" width="11.5703125" customWidth="1"/>
    <col min="3" max="3" width="14.5703125" customWidth="1"/>
    <col min="4" max="4" width="43" customWidth="1"/>
    <col min="5" max="5" width="45.7109375" style="1" customWidth="1"/>
    <col min="6" max="6" width="44.85546875" customWidth="1"/>
    <col min="7" max="7" width="129.85546875" customWidth="1"/>
    <col min="8" max="8" width="26.85546875" customWidth="1"/>
    <col min="9" max="9" width="72" customWidth="1"/>
    <col min="10" max="10" width="33.85546875" customWidth="1"/>
    <col min="11" max="11" width="26.42578125" customWidth="1"/>
  </cols>
  <sheetData>
    <row r="1" spans="1:11" ht="21.95" customHeight="1" x14ac:dyDescent="0.25">
      <c r="A1" s="4" t="s">
        <v>12</v>
      </c>
      <c r="B1" s="84"/>
    </row>
    <row r="2" spans="1:11" ht="15" customHeight="1" x14ac:dyDescent="0.25">
      <c r="A2" s="322" t="s">
        <v>5</v>
      </c>
      <c r="B2" s="323"/>
      <c r="C2" s="323"/>
      <c r="D2" s="323"/>
      <c r="E2" s="323"/>
      <c r="F2" s="323"/>
      <c r="G2" s="323"/>
      <c r="H2" s="323"/>
      <c r="I2" s="323"/>
      <c r="J2" s="323"/>
      <c r="K2" s="323"/>
    </row>
    <row r="3" spans="1:11" s="121" customFormat="1" ht="30" x14ac:dyDescent="0.25">
      <c r="A3" s="103" t="s">
        <v>13</v>
      </c>
      <c r="B3" s="104" t="s">
        <v>14</v>
      </c>
      <c r="C3" s="104" t="s">
        <v>15</v>
      </c>
      <c r="D3" s="103" t="s">
        <v>16</v>
      </c>
      <c r="E3" s="103" t="s">
        <v>17</v>
      </c>
      <c r="F3" s="103" t="s">
        <v>18</v>
      </c>
      <c r="G3" s="103" t="s">
        <v>19</v>
      </c>
      <c r="H3" s="103" t="s">
        <v>20</v>
      </c>
      <c r="I3" s="103" t="s">
        <v>21</v>
      </c>
      <c r="J3" s="100" t="s">
        <v>22</v>
      </c>
      <c r="K3" s="120" t="s">
        <v>23</v>
      </c>
    </row>
    <row r="4" spans="1:11" ht="18" customHeight="1" x14ac:dyDescent="0.25">
      <c r="A4" s="321" t="s">
        <v>201</v>
      </c>
      <c r="B4" s="320" t="s">
        <v>25</v>
      </c>
      <c r="C4" s="320"/>
      <c r="D4" s="324"/>
      <c r="E4" s="325" t="s">
        <v>682</v>
      </c>
      <c r="F4" s="303" t="s">
        <v>611</v>
      </c>
      <c r="G4" s="88" t="s">
        <v>475</v>
      </c>
      <c r="H4" s="88" t="s">
        <v>553</v>
      </c>
      <c r="I4" s="88" t="s">
        <v>471</v>
      </c>
      <c r="J4" s="88" t="s">
        <v>472</v>
      </c>
      <c r="K4" s="88"/>
    </row>
    <row r="5" spans="1:11" ht="27" customHeight="1" x14ac:dyDescent="0.25">
      <c r="A5" s="321"/>
      <c r="B5" s="320"/>
      <c r="C5" s="320"/>
      <c r="D5" s="324"/>
      <c r="E5" s="325"/>
      <c r="F5" s="305"/>
      <c r="G5" s="88" t="s">
        <v>474</v>
      </c>
      <c r="H5" s="88"/>
      <c r="I5" s="88" t="s">
        <v>473</v>
      </c>
      <c r="J5" s="88" t="s">
        <v>472</v>
      </c>
      <c r="K5" s="88"/>
    </row>
    <row r="6" spans="1:11" x14ac:dyDescent="0.25">
      <c r="A6" s="321" t="s">
        <v>43</v>
      </c>
      <c r="B6" s="320" t="s">
        <v>25</v>
      </c>
      <c r="C6" s="320"/>
      <c r="D6" s="324"/>
      <c r="E6" s="325" t="s">
        <v>608</v>
      </c>
      <c r="F6" s="303" t="s">
        <v>608</v>
      </c>
      <c r="G6" s="88" t="s">
        <v>447</v>
      </c>
      <c r="H6" s="88" t="s">
        <v>553</v>
      </c>
      <c r="I6" s="88" t="s">
        <v>455</v>
      </c>
      <c r="J6" s="88" t="s">
        <v>472</v>
      </c>
      <c r="K6" s="88"/>
    </row>
    <row r="7" spans="1:11" x14ac:dyDescent="0.25">
      <c r="A7" s="321"/>
      <c r="B7" s="320"/>
      <c r="C7" s="320"/>
      <c r="D7" s="324"/>
      <c r="E7" s="325"/>
      <c r="F7" s="304"/>
      <c r="G7" s="88" t="s">
        <v>450</v>
      </c>
      <c r="H7" s="88" t="s">
        <v>553</v>
      </c>
      <c r="I7" s="88" t="s">
        <v>452</v>
      </c>
      <c r="J7" s="88" t="s">
        <v>472</v>
      </c>
      <c r="K7" s="88"/>
    </row>
    <row r="8" spans="1:11" x14ac:dyDescent="0.25">
      <c r="A8" s="321"/>
      <c r="B8" s="320"/>
      <c r="C8" s="320"/>
      <c r="D8" s="324"/>
      <c r="E8" s="325"/>
      <c r="F8" s="305"/>
      <c r="G8" s="88" t="s">
        <v>449</v>
      </c>
      <c r="H8" s="88" t="s">
        <v>553</v>
      </c>
      <c r="I8" s="82" t="s">
        <v>451</v>
      </c>
      <c r="J8" s="88" t="s">
        <v>227</v>
      </c>
      <c r="K8" s="88"/>
    </row>
    <row r="9" spans="1:11" ht="16.149999999999999" customHeight="1" x14ac:dyDescent="0.25">
      <c r="A9" s="321" t="s">
        <v>44</v>
      </c>
      <c r="B9" s="320"/>
      <c r="C9" s="320" t="s">
        <v>324</v>
      </c>
      <c r="D9" s="325" t="s">
        <v>477</v>
      </c>
      <c r="E9" s="325"/>
      <c r="F9" s="294" t="s">
        <v>370</v>
      </c>
      <c r="G9" s="88" t="s">
        <v>478</v>
      </c>
      <c r="H9" s="88" t="s">
        <v>553</v>
      </c>
      <c r="I9" s="88" t="s">
        <v>480</v>
      </c>
      <c r="J9" s="88" t="s">
        <v>227</v>
      </c>
      <c r="K9" s="88"/>
    </row>
    <row r="10" spans="1:11" x14ac:dyDescent="0.25">
      <c r="A10" s="321"/>
      <c r="B10" s="320"/>
      <c r="C10" s="320"/>
      <c r="D10" s="325"/>
      <c r="E10" s="325"/>
      <c r="F10" s="295"/>
      <c r="G10" s="88" t="s">
        <v>479</v>
      </c>
      <c r="H10" s="88" t="s">
        <v>553</v>
      </c>
      <c r="I10" s="88" t="s">
        <v>481</v>
      </c>
      <c r="J10" s="88" t="s">
        <v>227</v>
      </c>
      <c r="K10" s="88"/>
    </row>
    <row r="11" spans="1:11" ht="28.15" customHeight="1" x14ac:dyDescent="0.25">
      <c r="A11" s="321" t="s">
        <v>202</v>
      </c>
      <c r="B11" s="320" t="s">
        <v>25</v>
      </c>
      <c r="C11" s="320"/>
      <c r="D11" s="324"/>
      <c r="E11" s="325" t="s">
        <v>643</v>
      </c>
      <c r="F11" s="303" t="s">
        <v>607</v>
      </c>
      <c r="G11" s="82" t="s">
        <v>483</v>
      </c>
      <c r="H11" s="88"/>
      <c r="I11" s="88" t="s">
        <v>484</v>
      </c>
      <c r="J11" s="88" t="s">
        <v>227</v>
      </c>
      <c r="K11" s="88"/>
    </row>
    <row r="12" spans="1:11" x14ac:dyDescent="0.25">
      <c r="A12" s="321"/>
      <c r="B12" s="320"/>
      <c r="C12" s="320"/>
      <c r="D12" s="324"/>
      <c r="E12" s="325"/>
      <c r="F12" s="305"/>
      <c r="G12" s="88" t="s">
        <v>485</v>
      </c>
      <c r="H12" s="88">
        <v>2025</v>
      </c>
      <c r="I12" s="88" t="s">
        <v>486</v>
      </c>
      <c r="J12" s="88" t="s">
        <v>227</v>
      </c>
      <c r="K12" s="88"/>
    </row>
    <row r="13" spans="1:11" ht="29.25" customHeight="1" x14ac:dyDescent="0.25">
      <c r="A13" s="321" t="s">
        <v>203</v>
      </c>
      <c r="B13" s="320"/>
      <c r="C13" s="320" t="s">
        <v>324</v>
      </c>
      <c r="D13" s="325" t="s">
        <v>487</v>
      </c>
      <c r="E13" s="325"/>
      <c r="F13" s="294" t="s">
        <v>370</v>
      </c>
      <c r="G13" s="88" t="s">
        <v>488</v>
      </c>
      <c r="H13" s="88"/>
      <c r="I13" s="88" t="s">
        <v>491</v>
      </c>
      <c r="J13" s="82" t="s">
        <v>374</v>
      </c>
      <c r="K13" s="88"/>
    </row>
    <row r="14" spans="1:11" x14ac:dyDescent="0.25">
      <c r="A14" s="321"/>
      <c r="B14" s="320"/>
      <c r="C14" s="320"/>
      <c r="D14" s="325"/>
      <c r="E14" s="325"/>
      <c r="F14" s="296"/>
      <c r="G14" s="88" t="s">
        <v>489</v>
      </c>
      <c r="H14" s="88"/>
      <c r="I14" s="88" t="s">
        <v>490</v>
      </c>
      <c r="J14" s="88" t="s">
        <v>227</v>
      </c>
      <c r="K14" s="88"/>
    </row>
    <row r="15" spans="1:11" x14ac:dyDescent="0.25">
      <c r="A15" s="321" t="s">
        <v>32</v>
      </c>
      <c r="B15" s="318"/>
      <c r="C15" s="318"/>
      <c r="D15" s="318"/>
      <c r="E15" s="319"/>
      <c r="F15" s="88"/>
      <c r="G15" s="92"/>
      <c r="H15" s="88"/>
      <c r="I15" s="88"/>
      <c r="J15" s="88"/>
      <c r="K15" s="88"/>
    </row>
    <row r="16" spans="1:11" x14ac:dyDescent="0.25">
      <c r="A16" s="321"/>
      <c r="B16" s="318"/>
      <c r="C16" s="318"/>
      <c r="D16" s="318"/>
      <c r="E16" s="319"/>
      <c r="F16" s="88"/>
      <c r="G16" s="92"/>
      <c r="H16" s="88"/>
      <c r="I16" s="88"/>
      <c r="J16" s="88"/>
      <c r="K16" s="88"/>
    </row>
    <row r="17" spans="1:11" x14ac:dyDescent="0.25">
      <c r="A17" s="321"/>
      <c r="B17" s="318"/>
      <c r="C17" s="318"/>
      <c r="D17" s="318"/>
      <c r="E17" s="319"/>
      <c r="F17" s="88"/>
      <c r="G17" s="92"/>
      <c r="H17" s="88"/>
      <c r="I17" s="88"/>
      <c r="J17" s="88"/>
      <c r="K17" s="88"/>
    </row>
    <row r="18" spans="1:11" x14ac:dyDescent="0.25">
      <c r="J18" s="83"/>
    </row>
    <row r="19" spans="1:11" x14ac:dyDescent="0.25">
      <c r="J19" s="83"/>
    </row>
    <row r="20" spans="1:11" x14ac:dyDescent="0.25">
      <c r="J20" s="83"/>
    </row>
    <row r="21" spans="1:11" x14ac:dyDescent="0.25">
      <c r="J21" s="83"/>
    </row>
    <row r="22" spans="1:11" x14ac:dyDescent="0.25">
      <c r="J22" s="83"/>
    </row>
    <row r="23" spans="1:11" x14ac:dyDescent="0.25">
      <c r="J23" s="83"/>
    </row>
    <row r="24" spans="1:11" x14ac:dyDescent="0.25">
      <c r="J24" s="83"/>
    </row>
    <row r="25" spans="1:11" x14ac:dyDescent="0.25">
      <c r="J25" s="83"/>
    </row>
    <row r="26" spans="1:11" x14ac:dyDescent="0.25">
      <c r="J26" s="83"/>
    </row>
    <row r="27" spans="1:11" x14ac:dyDescent="0.25">
      <c r="J27" s="83"/>
    </row>
    <row r="28" spans="1:11" x14ac:dyDescent="0.25">
      <c r="J28" s="83"/>
    </row>
    <row r="29" spans="1:11" x14ac:dyDescent="0.25">
      <c r="J29" s="83"/>
    </row>
    <row r="30" spans="1:11" x14ac:dyDescent="0.25">
      <c r="J30" s="83"/>
    </row>
    <row r="31" spans="1:11" x14ac:dyDescent="0.25">
      <c r="J31" s="83"/>
    </row>
    <row r="32" spans="1:11" x14ac:dyDescent="0.25">
      <c r="J32" s="83"/>
    </row>
    <row r="33" spans="10:10" x14ac:dyDescent="0.25">
      <c r="J33" s="83"/>
    </row>
    <row r="34" spans="10:10" x14ac:dyDescent="0.25">
      <c r="J34" s="83"/>
    </row>
    <row r="35" spans="10:10" x14ac:dyDescent="0.25">
      <c r="J35" s="83"/>
    </row>
    <row r="36" spans="10:10" x14ac:dyDescent="0.25">
      <c r="J36" s="83"/>
    </row>
    <row r="37" spans="10:10" x14ac:dyDescent="0.25">
      <c r="J37" s="83"/>
    </row>
    <row r="38" spans="10:10" x14ac:dyDescent="0.25">
      <c r="J38" s="83"/>
    </row>
  </sheetData>
  <mergeCells count="36">
    <mergeCell ref="F4:F5"/>
    <mergeCell ref="F13:F14"/>
    <mergeCell ref="A11:A12"/>
    <mergeCell ref="A13:A14"/>
    <mergeCell ref="C11:C12"/>
    <mergeCell ref="D11:D12"/>
    <mergeCell ref="E11:E12"/>
    <mergeCell ref="C9:C10"/>
    <mergeCell ref="D9:D10"/>
    <mergeCell ref="B13:B14"/>
    <mergeCell ref="C13:C14"/>
    <mergeCell ref="D13:D14"/>
    <mergeCell ref="E13:E14"/>
    <mergeCell ref="A6:A8"/>
    <mergeCell ref="F11:F12"/>
    <mergeCell ref="A15:A17"/>
    <mergeCell ref="A2:K2"/>
    <mergeCell ref="A4:A5"/>
    <mergeCell ref="A9:A10"/>
    <mergeCell ref="B4:B5"/>
    <mergeCell ref="C4:C5"/>
    <mergeCell ref="D4:D5"/>
    <mergeCell ref="E4:E5"/>
    <mergeCell ref="B6:B8"/>
    <mergeCell ref="C6:C8"/>
    <mergeCell ref="D6:D8"/>
    <mergeCell ref="E6:E8"/>
    <mergeCell ref="B9:B10"/>
    <mergeCell ref="E9:E10"/>
    <mergeCell ref="F9:F10"/>
    <mergeCell ref="F6:F8"/>
    <mergeCell ref="B15:B17"/>
    <mergeCell ref="C15:C17"/>
    <mergeCell ref="D15:D17"/>
    <mergeCell ref="E15:E17"/>
    <mergeCell ref="B11:B12"/>
  </mergeCells>
  <hyperlinks>
    <hyperlink ref="A1" location="Sisujuht!A1" display="Algusesse" xr:uid="{001E5C1F-D916-47E8-99A7-5D3FE7C474D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6"/>
  <sheetViews>
    <sheetView zoomScaleNormal="100" workbookViewId="0">
      <selection activeCell="F11" sqref="F11:F12"/>
    </sheetView>
  </sheetViews>
  <sheetFormatPr defaultRowHeight="15" x14ac:dyDescent="0.25"/>
  <cols>
    <col min="1" max="1" width="50.5703125" style="7" customWidth="1"/>
    <col min="4" max="4" width="25.5703125" customWidth="1"/>
    <col min="5" max="5" width="24.85546875" customWidth="1"/>
    <col min="6" max="6" width="27.7109375" customWidth="1"/>
    <col min="7" max="8" width="26.85546875" customWidth="1"/>
    <col min="9" max="9" width="28.5703125" customWidth="1"/>
    <col min="10" max="10" width="26.85546875" customWidth="1"/>
    <col min="11" max="11" width="26.42578125" customWidth="1"/>
    <col min="12" max="13" width="27.140625" customWidth="1"/>
  </cols>
  <sheetData>
    <row r="1" spans="1:19" x14ac:dyDescent="0.25">
      <c r="A1" s="78" t="s">
        <v>12</v>
      </c>
    </row>
    <row r="2" spans="1:19" ht="24.75" customHeight="1" x14ac:dyDescent="0.25">
      <c r="A2" s="322" t="s">
        <v>45</v>
      </c>
      <c r="B2" s="323"/>
      <c r="C2" s="323"/>
      <c r="D2" s="323"/>
      <c r="E2" s="323"/>
      <c r="F2" s="323"/>
      <c r="G2" s="326"/>
      <c r="H2" s="326"/>
      <c r="I2" s="326"/>
      <c r="J2" s="326"/>
      <c r="K2" s="327"/>
      <c r="L2" s="105"/>
      <c r="M2" s="105"/>
      <c r="N2" s="1"/>
      <c r="O2" s="1"/>
      <c r="P2" s="1"/>
      <c r="Q2" s="1"/>
      <c r="R2" s="1"/>
      <c r="S2" s="1"/>
    </row>
    <row r="3" spans="1:19" ht="30" x14ac:dyDescent="0.25">
      <c r="A3" s="101" t="s">
        <v>13</v>
      </c>
      <c r="B3" s="102" t="s">
        <v>46</v>
      </c>
      <c r="C3" s="102" t="s">
        <v>47</v>
      </c>
      <c r="D3" s="101" t="s">
        <v>17</v>
      </c>
      <c r="E3" s="101" t="s">
        <v>18</v>
      </c>
      <c r="F3" s="101" t="s">
        <v>16</v>
      </c>
      <c r="G3" s="101" t="s">
        <v>48</v>
      </c>
      <c r="H3" s="101" t="s">
        <v>20</v>
      </c>
      <c r="I3" s="101" t="s">
        <v>21</v>
      </c>
      <c r="J3" s="89" t="s">
        <v>22</v>
      </c>
      <c r="K3" s="90" t="s">
        <v>23</v>
      </c>
      <c r="L3" s="105"/>
      <c r="M3" s="105"/>
    </row>
    <row r="4" spans="1:19" ht="56.25" customHeight="1" x14ac:dyDescent="0.25">
      <c r="A4" s="321" t="s">
        <v>169</v>
      </c>
      <c r="B4" s="320"/>
      <c r="C4" s="320" t="s">
        <v>324</v>
      </c>
      <c r="D4" s="328"/>
      <c r="E4" s="330" t="s">
        <v>606</v>
      </c>
      <c r="F4" s="318" t="s">
        <v>517</v>
      </c>
      <c r="G4" s="6" t="s">
        <v>518</v>
      </c>
      <c r="H4" s="3"/>
      <c r="I4" s="6" t="s">
        <v>520</v>
      </c>
      <c r="J4" s="88" t="s">
        <v>227</v>
      </c>
      <c r="K4" s="88"/>
      <c r="L4" s="86"/>
      <c r="M4" s="86"/>
    </row>
    <row r="5" spans="1:19" ht="36.4" customHeight="1" x14ac:dyDescent="0.25">
      <c r="A5" s="321"/>
      <c r="B5" s="320"/>
      <c r="C5" s="320"/>
      <c r="D5" s="329"/>
      <c r="E5" s="331"/>
      <c r="F5" s="318"/>
      <c r="G5" s="182" t="s">
        <v>519</v>
      </c>
      <c r="H5" s="182" t="s">
        <v>553</v>
      </c>
      <c r="I5" s="6" t="s">
        <v>521</v>
      </c>
      <c r="J5" s="88" t="s">
        <v>227</v>
      </c>
      <c r="K5" s="88"/>
      <c r="L5" s="86"/>
      <c r="M5" s="86"/>
    </row>
    <row r="6" spans="1:19" ht="60" x14ac:dyDescent="0.25">
      <c r="A6" s="91" t="s">
        <v>176</v>
      </c>
      <c r="B6" s="181"/>
      <c r="C6" s="181" t="s">
        <v>324</v>
      </c>
      <c r="D6" s="130"/>
      <c r="E6" s="185" t="s">
        <v>370</v>
      </c>
      <c r="F6" s="183" t="s">
        <v>524</v>
      </c>
      <c r="G6" s="6" t="s">
        <v>522</v>
      </c>
      <c r="H6" s="3"/>
      <c r="I6" s="6" t="s">
        <v>523</v>
      </c>
      <c r="J6" s="88" t="s">
        <v>227</v>
      </c>
      <c r="K6" s="88"/>
      <c r="L6" s="86"/>
      <c r="M6" s="86"/>
    </row>
    <row r="7" spans="1:19" ht="101.45" customHeight="1" x14ac:dyDescent="0.25">
      <c r="A7" s="198" t="s">
        <v>204</v>
      </c>
      <c r="B7" s="196" t="s">
        <v>25</v>
      </c>
      <c r="C7" s="200"/>
      <c r="D7" s="197" t="s">
        <v>529</v>
      </c>
      <c r="E7" s="6" t="s">
        <v>607</v>
      </c>
      <c r="F7" s="199"/>
      <c r="G7" s="6" t="s">
        <v>525</v>
      </c>
      <c r="H7" s="3"/>
      <c r="I7" s="3"/>
      <c r="J7" s="88"/>
      <c r="K7" s="88"/>
    </row>
    <row r="8" spans="1:19" ht="90" x14ac:dyDescent="0.25">
      <c r="A8" s="91" t="s">
        <v>177</v>
      </c>
      <c r="B8" s="181" t="s">
        <v>25</v>
      </c>
      <c r="C8" s="181"/>
      <c r="D8" s="183" t="s">
        <v>650</v>
      </c>
      <c r="E8" s="88" t="s">
        <v>482</v>
      </c>
      <c r="F8" s="5"/>
      <c r="G8" s="6" t="s">
        <v>526</v>
      </c>
      <c r="H8" s="3"/>
      <c r="I8" s="6" t="s">
        <v>527</v>
      </c>
      <c r="J8" s="88" t="s">
        <v>227</v>
      </c>
      <c r="K8" s="88"/>
    </row>
    <row r="9" spans="1:19" ht="60" x14ac:dyDescent="0.25">
      <c r="A9" s="332" t="s">
        <v>205</v>
      </c>
      <c r="B9" s="297" t="s">
        <v>25</v>
      </c>
      <c r="C9" s="336"/>
      <c r="D9" s="338" t="s">
        <v>531</v>
      </c>
      <c r="E9" s="340" t="s">
        <v>651</v>
      </c>
      <c r="F9" s="328"/>
      <c r="G9" s="6" t="s">
        <v>528</v>
      </c>
      <c r="H9" s="182" t="s">
        <v>553</v>
      </c>
      <c r="I9" s="6" t="s">
        <v>530</v>
      </c>
      <c r="J9" s="88" t="s">
        <v>227</v>
      </c>
      <c r="K9" s="88"/>
    </row>
    <row r="10" spans="1:19" ht="45" x14ac:dyDescent="0.25">
      <c r="A10" s="333"/>
      <c r="B10" s="298"/>
      <c r="C10" s="337"/>
      <c r="D10" s="339"/>
      <c r="E10" s="341"/>
      <c r="F10" s="329"/>
      <c r="G10" s="6" t="s">
        <v>532</v>
      </c>
      <c r="H10" s="182" t="s">
        <v>553</v>
      </c>
      <c r="I10" s="6" t="s">
        <v>533</v>
      </c>
      <c r="J10" s="88" t="s">
        <v>374</v>
      </c>
      <c r="K10" s="88"/>
    </row>
    <row r="11" spans="1:19" ht="84.95" customHeight="1" x14ac:dyDescent="0.25">
      <c r="A11" s="332" t="s">
        <v>178</v>
      </c>
      <c r="B11" s="297" t="s">
        <v>25</v>
      </c>
      <c r="C11" s="297"/>
      <c r="D11" s="334" t="s">
        <v>432</v>
      </c>
      <c r="E11" s="303" t="s">
        <v>606</v>
      </c>
      <c r="F11" s="328"/>
      <c r="G11" s="6" t="s">
        <v>534</v>
      </c>
      <c r="H11" s="3"/>
      <c r="I11" s="6" t="s">
        <v>535</v>
      </c>
      <c r="J11" s="88" t="s">
        <v>227</v>
      </c>
      <c r="K11" s="88"/>
    </row>
    <row r="12" spans="1:19" ht="84.95" customHeight="1" x14ac:dyDescent="0.25">
      <c r="A12" s="333"/>
      <c r="B12" s="298"/>
      <c r="C12" s="298"/>
      <c r="D12" s="335"/>
      <c r="E12" s="305"/>
      <c r="F12" s="329"/>
      <c r="G12" s="6" t="s">
        <v>536</v>
      </c>
      <c r="H12" s="3"/>
      <c r="I12" s="6" t="s">
        <v>537</v>
      </c>
      <c r="J12" s="88" t="s">
        <v>227</v>
      </c>
      <c r="K12" s="88"/>
    </row>
    <row r="13" spans="1:19" ht="45" x14ac:dyDescent="0.25">
      <c r="A13" s="96" t="s">
        <v>206</v>
      </c>
      <c r="B13" s="181" t="s">
        <v>25</v>
      </c>
      <c r="C13" s="192"/>
      <c r="D13" s="194" t="s">
        <v>538</v>
      </c>
      <c r="E13" s="6" t="s">
        <v>370</v>
      </c>
      <c r="F13" s="3"/>
      <c r="G13" s="6" t="s">
        <v>542</v>
      </c>
      <c r="H13" s="182" t="s">
        <v>553</v>
      </c>
      <c r="I13" s="6" t="s">
        <v>539</v>
      </c>
      <c r="J13" s="88" t="s">
        <v>227</v>
      </c>
      <c r="K13" s="88"/>
    </row>
    <row r="14" spans="1:19" ht="45" x14ac:dyDescent="0.25">
      <c r="A14" s="96" t="s">
        <v>49</v>
      </c>
      <c r="B14" s="181" t="s">
        <v>25</v>
      </c>
      <c r="C14" s="191"/>
      <c r="D14" s="194" t="s">
        <v>543</v>
      </c>
      <c r="E14" s="6" t="s">
        <v>606</v>
      </c>
      <c r="F14" s="3"/>
      <c r="G14" s="6" t="s">
        <v>540</v>
      </c>
      <c r="H14" s="182" t="s">
        <v>553</v>
      </c>
      <c r="I14" s="6" t="s">
        <v>541</v>
      </c>
      <c r="J14" s="88" t="s">
        <v>227</v>
      </c>
      <c r="K14" s="88"/>
    </row>
    <row r="15" spans="1:19" ht="72.599999999999994" customHeight="1" x14ac:dyDescent="0.25">
      <c r="A15" s="332" t="s">
        <v>170</v>
      </c>
      <c r="B15" s="342"/>
      <c r="C15" s="297" t="s">
        <v>324</v>
      </c>
      <c r="D15" s="338"/>
      <c r="E15" s="340" t="s">
        <v>370</v>
      </c>
      <c r="F15" s="338" t="s">
        <v>600</v>
      </c>
      <c r="G15" s="82" t="s">
        <v>544</v>
      </c>
      <c r="H15" s="182"/>
      <c r="I15" s="6" t="s">
        <v>545</v>
      </c>
      <c r="J15" s="88" t="s">
        <v>227</v>
      </c>
      <c r="K15" s="88"/>
    </row>
    <row r="16" spans="1:19" ht="45" x14ac:dyDescent="0.25">
      <c r="A16" s="333"/>
      <c r="B16" s="343"/>
      <c r="C16" s="298"/>
      <c r="D16" s="339"/>
      <c r="E16" s="341"/>
      <c r="F16" s="339"/>
      <c r="G16" s="82" t="s">
        <v>548</v>
      </c>
      <c r="H16" s="182" t="s">
        <v>553</v>
      </c>
      <c r="I16" s="6" t="s">
        <v>549</v>
      </c>
      <c r="J16" s="88" t="s">
        <v>227</v>
      </c>
      <c r="K16" s="88"/>
    </row>
    <row r="17" spans="1:11" ht="180" x14ac:dyDescent="0.25">
      <c r="A17" s="96" t="s">
        <v>603</v>
      </c>
      <c r="B17" s="181" t="s">
        <v>25</v>
      </c>
      <c r="C17" s="191"/>
      <c r="D17" s="194" t="s">
        <v>601</v>
      </c>
      <c r="E17" s="6" t="s">
        <v>606</v>
      </c>
      <c r="F17" s="3"/>
      <c r="G17" s="6" t="s">
        <v>546</v>
      </c>
      <c r="H17" s="182" t="s">
        <v>553</v>
      </c>
      <c r="I17" s="182" t="s">
        <v>547</v>
      </c>
      <c r="J17" s="88" t="s">
        <v>227</v>
      </c>
      <c r="K17" s="88"/>
    </row>
    <row r="18" spans="1:11" x14ac:dyDescent="0.25">
      <c r="A18" s="97" t="s">
        <v>28</v>
      </c>
      <c r="B18" s="3"/>
      <c r="C18" s="3"/>
      <c r="D18" s="3"/>
      <c r="E18" s="3"/>
      <c r="F18" s="3"/>
      <c r="G18" s="3"/>
      <c r="H18" s="3"/>
      <c r="I18" s="3"/>
      <c r="J18" s="88"/>
      <c r="K18" s="88"/>
    </row>
    <row r="19" spans="1:11" x14ac:dyDescent="0.25">
      <c r="J19" s="83"/>
      <c r="K19" s="88"/>
    </row>
    <row r="20" spans="1:11" x14ac:dyDescent="0.25">
      <c r="J20" s="83"/>
      <c r="K20" s="88"/>
    </row>
    <row r="21" spans="1:11" x14ac:dyDescent="0.25">
      <c r="J21" s="83"/>
      <c r="K21" s="88"/>
    </row>
    <row r="22" spans="1:11" x14ac:dyDescent="0.25">
      <c r="J22" s="83"/>
      <c r="K22" s="88"/>
    </row>
    <row r="23" spans="1:11" x14ac:dyDescent="0.25">
      <c r="J23" s="83"/>
      <c r="K23" s="88"/>
    </row>
    <row r="24" spans="1:11" x14ac:dyDescent="0.25">
      <c r="J24" s="83"/>
      <c r="K24" s="88"/>
    </row>
    <row r="25" spans="1:11" x14ac:dyDescent="0.25">
      <c r="J25" s="83"/>
      <c r="K25" s="88"/>
    </row>
    <row r="26" spans="1:11" x14ac:dyDescent="0.25">
      <c r="J26" s="83"/>
    </row>
    <row r="27" spans="1:11" x14ac:dyDescent="0.25">
      <c r="J27" s="83"/>
    </row>
    <row r="28" spans="1:11" x14ac:dyDescent="0.25">
      <c r="J28" s="83"/>
    </row>
    <row r="29" spans="1:11" x14ac:dyDescent="0.25">
      <c r="J29" s="83"/>
    </row>
    <row r="30" spans="1:11" x14ac:dyDescent="0.25">
      <c r="J30" s="83"/>
    </row>
    <row r="31" spans="1:11" x14ac:dyDescent="0.25">
      <c r="J31" s="83"/>
    </row>
    <row r="32" spans="1:11" x14ac:dyDescent="0.25">
      <c r="J32" s="83"/>
    </row>
    <row r="33" spans="10:10" x14ac:dyDescent="0.25">
      <c r="J33" s="83"/>
    </row>
    <row r="34" spans="10:10" x14ac:dyDescent="0.25">
      <c r="J34" s="83"/>
    </row>
    <row r="35" spans="10:10" x14ac:dyDescent="0.25">
      <c r="J35" s="83"/>
    </row>
    <row r="36" spans="10:10" x14ac:dyDescent="0.25">
      <c r="J36" s="83"/>
    </row>
    <row r="37" spans="10:10" x14ac:dyDescent="0.25">
      <c r="J37" s="83"/>
    </row>
    <row r="38" spans="10:10" x14ac:dyDescent="0.25">
      <c r="J38" s="83"/>
    </row>
    <row r="39" spans="10:10" x14ac:dyDescent="0.25">
      <c r="J39" s="83"/>
    </row>
    <row r="40" spans="10:10" x14ac:dyDescent="0.25">
      <c r="J40" s="83"/>
    </row>
    <row r="41" spans="10:10" x14ac:dyDescent="0.25">
      <c r="J41" s="83"/>
    </row>
    <row r="42" spans="10:10" x14ac:dyDescent="0.25">
      <c r="J42" s="83"/>
    </row>
    <row r="43" spans="10:10" x14ac:dyDescent="0.25">
      <c r="J43" s="83"/>
    </row>
    <row r="44" spans="10:10" x14ac:dyDescent="0.25">
      <c r="J44" s="83"/>
    </row>
    <row r="45" spans="10:10" x14ac:dyDescent="0.25">
      <c r="J45" s="83"/>
    </row>
    <row r="46" spans="10:10" x14ac:dyDescent="0.25">
      <c r="J46" s="83"/>
    </row>
  </sheetData>
  <mergeCells count="25">
    <mergeCell ref="F15:F16"/>
    <mergeCell ref="A15:A16"/>
    <mergeCell ref="B15:B16"/>
    <mergeCell ref="C15:C16"/>
    <mergeCell ref="D15:D16"/>
    <mergeCell ref="E15:E16"/>
    <mergeCell ref="F9:F10"/>
    <mergeCell ref="B11:B12"/>
    <mergeCell ref="A11:A12"/>
    <mergeCell ref="C11:C12"/>
    <mergeCell ref="D11:D12"/>
    <mergeCell ref="E11:E12"/>
    <mergeCell ref="F11:F12"/>
    <mergeCell ref="A9:A10"/>
    <mergeCell ref="B9:B10"/>
    <mergeCell ref="C9:C10"/>
    <mergeCell ref="D9:D10"/>
    <mergeCell ref="E9:E10"/>
    <mergeCell ref="A2:K2"/>
    <mergeCell ref="A4:A5"/>
    <mergeCell ref="B4:B5"/>
    <mergeCell ref="C4:C5"/>
    <mergeCell ref="F4:F5"/>
    <mergeCell ref="D4:D5"/>
    <mergeCell ref="E4:E5"/>
  </mergeCells>
  <hyperlinks>
    <hyperlink ref="A1" location="Sisujuht!A1" display="Algusesse" xr:uid="{00000000-0004-0000-01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6"/>
  <sheetViews>
    <sheetView zoomScaleNormal="100" workbookViewId="0">
      <selection activeCell="G5" sqref="G5"/>
    </sheetView>
  </sheetViews>
  <sheetFormatPr defaultRowHeight="15" x14ac:dyDescent="0.25"/>
  <cols>
    <col min="1" max="1" width="50.5703125" customWidth="1"/>
    <col min="4" max="4" width="28.85546875" customWidth="1"/>
    <col min="5" max="5" width="24.85546875" customWidth="1"/>
    <col min="6" max="6" width="28.28515625" style="222" customWidth="1"/>
    <col min="7" max="7" width="64.140625" customWidth="1"/>
    <col min="8" max="8" width="26.85546875" customWidth="1"/>
    <col min="9" max="9" width="39.28515625" customWidth="1"/>
    <col min="10" max="10" width="26.85546875" customWidth="1"/>
    <col min="11" max="11" width="26.42578125" customWidth="1"/>
    <col min="12" max="12" width="26.85546875" style="1" customWidth="1"/>
    <col min="13" max="13" width="19.5703125" style="1" customWidth="1"/>
    <col min="14" max="14" width="27.85546875" style="1" customWidth="1"/>
  </cols>
  <sheetData>
    <row r="1" spans="1:14" x14ac:dyDescent="0.25">
      <c r="A1" s="4" t="s">
        <v>12</v>
      </c>
    </row>
    <row r="2" spans="1:14" ht="23.25" customHeight="1" x14ac:dyDescent="0.25">
      <c r="A2" s="322" t="s">
        <v>50</v>
      </c>
      <c r="B2" s="323"/>
      <c r="C2" s="323"/>
      <c r="D2" s="323"/>
      <c r="E2" s="323"/>
      <c r="F2" s="323"/>
      <c r="G2" s="323"/>
      <c r="H2" s="323"/>
      <c r="I2" s="323"/>
      <c r="J2" s="323"/>
      <c r="K2" s="327"/>
      <c r="L2" s="105"/>
      <c r="M2" s="105"/>
      <c r="N2" s="105"/>
    </row>
    <row r="3" spans="1:14" ht="30" x14ac:dyDescent="0.25">
      <c r="A3" s="103" t="s">
        <v>13</v>
      </c>
      <c r="B3" s="104" t="s">
        <v>46</v>
      </c>
      <c r="C3" s="104" t="s">
        <v>47</v>
      </c>
      <c r="D3" s="103" t="s">
        <v>17</v>
      </c>
      <c r="E3" s="103" t="s">
        <v>18</v>
      </c>
      <c r="F3" s="103" t="s">
        <v>16</v>
      </c>
      <c r="G3" s="103" t="s">
        <v>48</v>
      </c>
      <c r="H3" s="103" t="s">
        <v>20</v>
      </c>
      <c r="I3" s="103" t="s">
        <v>21</v>
      </c>
      <c r="J3" s="100" t="s">
        <v>22</v>
      </c>
      <c r="K3" s="90" t="s">
        <v>23</v>
      </c>
      <c r="L3" s="105"/>
      <c r="M3" s="105"/>
      <c r="N3" s="105"/>
    </row>
    <row r="4" spans="1:14" ht="204.6" customHeight="1" x14ac:dyDescent="0.25">
      <c r="A4" s="198" t="s">
        <v>207</v>
      </c>
      <c r="B4" s="196" t="s">
        <v>25</v>
      </c>
      <c r="C4" s="199"/>
      <c r="D4" s="202" t="s">
        <v>644</v>
      </c>
      <c r="E4" s="203" t="s">
        <v>608</v>
      </c>
      <c r="F4" s="204"/>
      <c r="G4" s="88" t="s">
        <v>492</v>
      </c>
      <c r="H4" s="182" t="s">
        <v>553</v>
      </c>
      <c r="I4" s="88" t="s">
        <v>493</v>
      </c>
      <c r="J4" s="88" t="s">
        <v>227</v>
      </c>
      <c r="K4" s="88"/>
    </row>
    <row r="5" spans="1:14" ht="75" x14ac:dyDescent="0.25">
      <c r="A5" s="96" t="s">
        <v>208</v>
      </c>
      <c r="B5" s="3"/>
      <c r="C5" s="181" t="s">
        <v>324</v>
      </c>
      <c r="D5" s="186"/>
      <c r="E5" s="88" t="s">
        <v>370</v>
      </c>
      <c r="F5" s="223" t="s">
        <v>495</v>
      </c>
      <c r="G5" s="88" t="s">
        <v>645</v>
      </c>
      <c r="H5" s="88">
        <v>2030</v>
      </c>
      <c r="I5" s="88" t="s">
        <v>494</v>
      </c>
      <c r="J5" s="88" t="s">
        <v>227</v>
      </c>
      <c r="K5" s="88"/>
    </row>
    <row r="6" spans="1:14" ht="30" x14ac:dyDescent="0.25">
      <c r="A6" s="99" t="s">
        <v>51</v>
      </c>
      <c r="B6" s="3"/>
      <c r="C6" s="181" t="s">
        <v>324</v>
      </c>
      <c r="D6" s="186"/>
      <c r="E6" s="182" t="s">
        <v>370</v>
      </c>
      <c r="F6" s="184" t="s">
        <v>496</v>
      </c>
      <c r="G6" s="182" t="s">
        <v>497</v>
      </c>
      <c r="H6" s="88" t="s">
        <v>553</v>
      </c>
      <c r="I6" s="5" t="s">
        <v>498</v>
      </c>
      <c r="J6" s="88" t="s">
        <v>227</v>
      </c>
      <c r="K6" s="88"/>
    </row>
    <row r="7" spans="1:14" ht="45" x14ac:dyDescent="0.25">
      <c r="A7" s="91" t="s">
        <v>209</v>
      </c>
      <c r="B7" s="181" t="s">
        <v>25</v>
      </c>
      <c r="C7" s="3"/>
      <c r="D7" s="194" t="s">
        <v>499</v>
      </c>
      <c r="E7" s="82" t="s">
        <v>606</v>
      </c>
      <c r="F7" s="221"/>
      <c r="G7" s="182" t="s">
        <v>500</v>
      </c>
      <c r="H7" s="88" t="s">
        <v>553</v>
      </c>
      <c r="I7" s="6" t="s">
        <v>514</v>
      </c>
      <c r="J7" s="88" t="s">
        <v>227</v>
      </c>
      <c r="K7" s="88"/>
      <c r="L7" s="108"/>
    </row>
    <row r="8" spans="1:14" ht="261" customHeight="1" x14ac:dyDescent="0.25">
      <c r="A8" s="312" t="s">
        <v>210</v>
      </c>
      <c r="B8" s="297" t="s">
        <v>25</v>
      </c>
      <c r="C8" s="328"/>
      <c r="D8" s="338" t="s">
        <v>501</v>
      </c>
      <c r="E8" s="303" t="s">
        <v>608</v>
      </c>
      <c r="F8" s="344"/>
      <c r="G8" s="88" t="s">
        <v>502</v>
      </c>
      <c r="H8" s="182" t="s">
        <v>553</v>
      </c>
      <c r="I8" s="82" t="s">
        <v>513</v>
      </c>
      <c r="J8" s="88" t="s">
        <v>227</v>
      </c>
      <c r="K8" s="88"/>
      <c r="L8" s="108"/>
    </row>
    <row r="9" spans="1:14" x14ac:dyDescent="0.25">
      <c r="A9" s="313"/>
      <c r="B9" s="298"/>
      <c r="C9" s="329"/>
      <c r="D9" s="339"/>
      <c r="E9" s="305"/>
      <c r="F9" s="345"/>
      <c r="G9" s="88" t="s">
        <v>515</v>
      </c>
      <c r="H9" s="182"/>
      <c r="I9" s="82" t="s">
        <v>516</v>
      </c>
      <c r="J9" s="88" t="s">
        <v>227</v>
      </c>
      <c r="K9" s="88"/>
      <c r="L9" s="108"/>
    </row>
    <row r="10" spans="1:14" ht="60" x14ac:dyDescent="0.25">
      <c r="A10" s="96" t="s">
        <v>175</v>
      </c>
      <c r="B10" s="181" t="s">
        <v>25</v>
      </c>
      <c r="C10" s="3"/>
      <c r="D10" s="183" t="s">
        <v>504</v>
      </c>
      <c r="E10" s="88" t="s">
        <v>370</v>
      </c>
      <c r="F10" s="221"/>
      <c r="G10" s="88" t="s">
        <v>503</v>
      </c>
      <c r="H10" s="182" t="s">
        <v>553</v>
      </c>
      <c r="I10" s="5" t="s">
        <v>512</v>
      </c>
      <c r="J10" s="82" t="s">
        <v>505</v>
      </c>
      <c r="K10" s="88"/>
      <c r="L10" s="108"/>
    </row>
    <row r="11" spans="1:14" ht="60.95" customHeight="1" x14ac:dyDescent="0.25">
      <c r="A11" s="91" t="s">
        <v>52</v>
      </c>
      <c r="B11" s="181" t="s">
        <v>25</v>
      </c>
      <c r="C11" s="3"/>
      <c r="D11" s="183" t="s">
        <v>506</v>
      </c>
      <c r="E11" s="82" t="s">
        <v>608</v>
      </c>
      <c r="F11" s="221"/>
      <c r="G11" s="182" t="s">
        <v>507</v>
      </c>
      <c r="H11" s="182" t="s">
        <v>553</v>
      </c>
      <c r="I11" s="6" t="s">
        <v>510</v>
      </c>
      <c r="J11" s="88" t="s">
        <v>227</v>
      </c>
      <c r="K11" s="88"/>
      <c r="L11" s="86"/>
      <c r="M11" s="86"/>
      <c r="N11" s="86"/>
    </row>
    <row r="12" spans="1:14" ht="75" x14ac:dyDescent="0.25">
      <c r="A12" s="96" t="s">
        <v>174</v>
      </c>
      <c r="B12" s="181" t="s">
        <v>25</v>
      </c>
      <c r="C12" s="3"/>
      <c r="D12" s="194" t="s">
        <v>508</v>
      </c>
      <c r="E12" s="88" t="s">
        <v>370</v>
      </c>
      <c r="F12" s="82"/>
      <c r="G12" s="88" t="s">
        <v>509</v>
      </c>
      <c r="H12" s="88" t="s">
        <v>553</v>
      </c>
      <c r="I12" s="88" t="s">
        <v>511</v>
      </c>
      <c r="J12" s="88" t="s">
        <v>227</v>
      </c>
      <c r="K12" s="88"/>
      <c r="L12" s="86"/>
    </row>
    <row r="13" spans="1:14" x14ac:dyDescent="0.25">
      <c r="A13" s="98" t="s">
        <v>28</v>
      </c>
      <c r="B13" s="3"/>
      <c r="C13" s="3"/>
      <c r="D13" s="3"/>
      <c r="E13" s="3"/>
      <c r="F13" s="221"/>
      <c r="G13" s="3"/>
      <c r="H13" s="3"/>
      <c r="I13" s="3"/>
      <c r="J13" s="88"/>
      <c r="K13" s="88"/>
    </row>
    <row r="14" spans="1:14" x14ac:dyDescent="0.25">
      <c r="J14" s="83"/>
      <c r="K14" s="83"/>
    </row>
    <row r="15" spans="1:14" x14ac:dyDescent="0.25">
      <c r="J15" s="83"/>
      <c r="K15" s="83"/>
    </row>
    <row r="16" spans="1:14" x14ac:dyDescent="0.25">
      <c r="J16" s="83"/>
      <c r="K16" s="83"/>
    </row>
    <row r="17" spans="10:11" x14ac:dyDescent="0.25">
      <c r="J17" s="83"/>
      <c r="K17" s="83"/>
    </row>
    <row r="18" spans="10:11" x14ac:dyDescent="0.25">
      <c r="J18" s="83"/>
      <c r="K18" s="83"/>
    </row>
    <row r="19" spans="10:11" x14ac:dyDescent="0.25">
      <c r="J19" s="83"/>
      <c r="K19" s="83"/>
    </row>
    <row r="20" spans="10:11" x14ac:dyDescent="0.25">
      <c r="J20" s="83"/>
      <c r="K20" s="83"/>
    </row>
    <row r="21" spans="10:11" x14ac:dyDescent="0.25">
      <c r="J21" s="83"/>
      <c r="K21" s="83"/>
    </row>
    <row r="22" spans="10:11" x14ac:dyDescent="0.25">
      <c r="J22" s="83"/>
      <c r="K22" s="83"/>
    </row>
    <row r="23" spans="10:11" x14ac:dyDescent="0.25">
      <c r="J23" s="83"/>
      <c r="K23" s="83"/>
    </row>
    <row r="24" spans="10:11" x14ac:dyDescent="0.25">
      <c r="J24" s="83"/>
      <c r="K24" s="83"/>
    </row>
    <row r="25" spans="10:11" x14ac:dyDescent="0.25">
      <c r="J25" s="83"/>
    </row>
    <row r="26" spans="10:11" x14ac:dyDescent="0.25">
      <c r="J26" s="83"/>
    </row>
    <row r="27" spans="10:11" x14ac:dyDescent="0.25">
      <c r="J27" s="83"/>
    </row>
    <row r="28" spans="10:11" x14ac:dyDescent="0.25">
      <c r="J28" s="83"/>
    </row>
    <row r="29" spans="10:11" x14ac:dyDescent="0.25">
      <c r="J29" s="83"/>
    </row>
    <row r="30" spans="10:11" x14ac:dyDescent="0.25">
      <c r="J30" s="83"/>
    </row>
    <row r="31" spans="10:11" x14ac:dyDescent="0.25">
      <c r="J31" s="83"/>
    </row>
    <row r="32" spans="10:11" x14ac:dyDescent="0.25">
      <c r="J32" s="83"/>
    </row>
    <row r="33" spans="10:10" x14ac:dyDescent="0.25">
      <c r="J33" s="83"/>
    </row>
    <row r="34" spans="10:10" x14ac:dyDescent="0.25">
      <c r="J34" s="83"/>
    </row>
    <row r="35" spans="10:10" x14ac:dyDescent="0.25">
      <c r="J35" s="83"/>
    </row>
    <row r="36" spans="10:10" x14ac:dyDescent="0.25">
      <c r="J36" s="83"/>
    </row>
    <row r="37" spans="10:10" x14ac:dyDescent="0.25">
      <c r="J37" s="83"/>
    </row>
    <row r="38" spans="10:10" x14ac:dyDescent="0.25">
      <c r="J38" s="83"/>
    </row>
    <row r="39" spans="10:10" x14ac:dyDescent="0.25">
      <c r="J39" s="83"/>
    </row>
    <row r="40" spans="10:10" x14ac:dyDescent="0.25">
      <c r="J40" s="83"/>
    </row>
    <row r="41" spans="10:10" x14ac:dyDescent="0.25">
      <c r="J41" s="83"/>
    </row>
    <row r="42" spans="10:10" x14ac:dyDescent="0.25">
      <c r="J42" s="83"/>
    </row>
    <row r="43" spans="10:10" x14ac:dyDescent="0.25">
      <c r="J43" s="83"/>
    </row>
    <row r="44" spans="10:10" x14ac:dyDescent="0.25">
      <c r="J44" s="83"/>
    </row>
    <row r="45" spans="10:10" x14ac:dyDescent="0.25">
      <c r="J45" s="83"/>
    </row>
    <row r="46" spans="10:10" x14ac:dyDescent="0.25">
      <c r="J46" s="83"/>
    </row>
  </sheetData>
  <mergeCells count="7">
    <mergeCell ref="A2:K2"/>
    <mergeCell ref="F8:F9"/>
    <mergeCell ref="B8:B9"/>
    <mergeCell ref="A8:A9"/>
    <mergeCell ref="D8:D9"/>
    <mergeCell ref="C8:C9"/>
    <mergeCell ref="E8:E9"/>
  </mergeCells>
  <phoneticPr fontId="7" type="noConversion"/>
  <hyperlinks>
    <hyperlink ref="A1" location="Sisujuht!A1" display="Algusesse" xr:uid="{00000000-0004-0000-0400-000000000000}"/>
  </hyperlinks>
  <pageMargins left="0.7" right="0.7" top="0.75" bottom="0.75" header="0.3" footer="0.3"/>
  <pageSetup paperSize="9" orientation="portrait" r:id="rId1"/>
</worksheet>
</file>

<file path=docMetadata/LabelInfo.xml><?xml version="1.0" encoding="utf-8"?>
<clbl:labelList xmlns:clbl="http://schemas.microsoft.com/office/2020/mipLabelMetadata">
  <clbl:label id="{1e586649-7317-42fb-8949-66923d34ba7e}" enabled="0" method="" siteId="{1e586649-7317-42fb-8949-66923d34ba7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13</vt:i4>
      </vt:variant>
    </vt:vector>
  </HeadingPairs>
  <TitlesOfParts>
    <vt:vector size="13" baseType="lpstr">
      <vt:lpstr>Sisujuht</vt:lpstr>
      <vt:lpstr>Maakasutus ja ...</vt:lpstr>
      <vt:lpstr>Sheet1</vt:lpstr>
      <vt:lpstr>Looduskeskkond</vt:lpstr>
      <vt:lpstr>Energeetika ja...</vt:lpstr>
      <vt:lpstr>Taristu ja ehitised</vt:lpstr>
      <vt:lpstr>Liikuvus</vt:lpstr>
      <vt:lpstr>Elanikkonnakaitse</vt:lpstr>
      <vt:lpstr>Majandus</vt:lpstr>
      <vt:lpstr>Ringmajandus ja veemajandus</vt:lpstr>
      <vt:lpstr>Biomajandus</vt:lpstr>
      <vt:lpstr>Kogukond, ... </vt:lpstr>
      <vt:lpstr>Täpsem energeetika seirekava</vt:lpstr>
    </vt:vector>
  </TitlesOfParts>
  <Manager/>
  <Company>Keskkonnaministeeriumi Infotehnoloogiakeskus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Kati-Liis Kensap</dc:creator>
  <cp:keywords/>
  <dc:description/>
  <cp:lastModifiedBy>Andres Põdra</cp:lastModifiedBy>
  <cp:revision/>
  <dcterms:created xsi:type="dcterms:W3CDTF">2020-03-10T11:13:57Z</dcterms:created>
  <dcterms:modified xsi:type="dcterms:W3CDTF">2026-02-10T10:38:00Z</dcterms:modified>
  <cp:category/>
  <cp:contentStatus/>
</cp:coreProperties>
</file>